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 Sellars\Documents\TRAINS\"/>
    </mc:Choice>
  </mc:AlternateContent>
  <xr:revisionPtr revIDLastSave="0" documentId="13_ncr:1_{12BAE797-6283-4EAF-B3AA-0B6E9B7611A8}" xr6:coauthVersionLast="36" xr6:coauthVersionMax="36" xr10:uidLastSave="{00000000-0000-0000-0000-000000000000}"/>
  <bookViews>
    <workbookView xWindow="0" yWindow="0" windowWidth="24000" windowHeight="9525" xr2:uid="{14D07DF0-A59B-4587-9737-0A005AEC83E1}"/>
  </bookViews>
  <sheets>
    <sheet name="Index" sheetId="21" r:id="rId1"/>
    <sheet name="Movements" sheetId="1" r:id="rId2"/>
    <sheet name="Customers" sheetId="2" r:id="rId3"/>
    <sheet name="Employes" sheetId="17" r:id="rId4"/>
    <sheet name="Photos" sheetId="20" r:id="rId5"/>
    <sheet name="Stations" sheetId="9" r:id="rId6"/>
    <sheet name="Dec 10 1936" sheetId="16" r:id="rId7"/>
    <sheet name="Dec 11 1936" sheetId="19" r:id="rId8"/>
    <sheet name="CB&amp;Q" sheetId="11" r:id="rId9"/>
    <sheet name="Mar 30 1937" sheetId="18" r:id="rId10"/>
    <sheet name="May 10 1937" sheetId="6" r:id="rId11"/>
    <sheet name="May 11 1937" sheetId="7" r:id="rId12"/>
    <sheet name="May 12 1937" sheetId="3" r:id="rId13"/>
    <sheet name="May 13 1937" sheetId="4" r:id="rId14"/>
    <sheet name="May 14 1937" sheetId="5" r:id="rId15"/>
    <sheet name="May 14-5 1937" sheetId="8" r:id="rId16"/>
    <sheet name="May 18" sheetId="10" r:id="rId17"/>
    <sheet name="May 19" sheetId="12" r:id="rId18"/>
    <sheet name="May 20" sheetId="13" r:id="rId19"/>
    <sheet name="May 21" sheetId="14" r:id="rId20"/>
    <sheet name="May 22" sheetId="15" r:id="rId21"/>
  </sheets>
  <definedNames>
    <definedName name="_xlnm.Print_Area" localSheetId="3">Employes!$B$1:$J$41</definedName>
    <definedName name="_xlnm.Print_Area" localSheetId="10">'May 10 1937'!$A$31:$M$63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6" i="1"/>
  <c r="G44" i="1"/>
  <c r="G42" i="1"/>
  <c r="G40" i="1"/>
  <c r="G38" i="1"/>
  <c r="G36" i="1"/>
  <c r="G34" i="1"/>
  <c r="G32" i="1"/>
  <c r="G30" i="1"/>
  <c r="G28" i="1"/>
  <c r="G26" i="1"/>
  <c r="G24" i="1"/>
  <c r="G21" i="1"/>
  <c r="G19" i="1"/>
  <c r="G16" i="1"/>
  <c r="G14" i="1"/>
  <c r="G12" i="1"/>
  <c r="G10" i="1"/>
  <c r="G8" i="1"/>
  <c r="G9" i="21" l="1"/>
  <c r="G13" i="21" l="1"/>
  <c r="G7" i="21"/>
  <c r="P37" i="11" l="1"/>
  <c r="H25" i="19" l="1"/>
  <c r="H23" i="19"/>
  <c r="E3" i="19"/>
  <c r="A53" i="19"/>
  <c r="A54" i="19" s="1"/>
  <c r="A55" i="19" s="1"/>
  <c r="A56" i="19" s="1"/>
  <c r="A57" i="19" s="1"/>
  <c r="A58" i="19" s="1"/>
  <c r="A59" i="19" s="1"/>
  <c r="A60" i="19" s="1"/>
  <c r="J19" i="19"/>
  <c r="J17" i="19"/>
  <c r="J15" i="19"/>
  <c r="J10" i="19"/>
  <c r="A70" i="18" l="1"/>
  <c r="A71" i="18" s="1"/>
  <c r="A72" i="18" s="1"/>
  <c r="A73" i="18" s="1"/>
  <c r="A74" i="18" s="1"/>
  <c r="A75" i="18" s="1"/>
  <c r="A76" i="18" s="1"/>
  <c r="A77" i="18" s="1"/>
  <c r="A78" i="18" s="1"/>
  <c r="A79" i="18" s="1"/>
  <c r="J17" i="18"/>
  <c r="J25" i="18"/>
  <c r="J23" i="18"/>
  <c r="E3" i="18"/>
  <c r="A53" i="18"/>
  <c r="A54" i="18" s="1"/>
  <c r="A55" i="18" s="1"/>
  <c r="A56" i="18" s="1"/>
  <c r="A57" i="18" s="1"/>
  <c r="A58" i="18" s="1"/>
  <c r="A59" i="18" s="1"/>
  <c r="A60" i="18" s="1"/>
  <c r="J15" i="18"/>
  <c r="L35" i="17" l="1"/>
  <c r="L32" i="17"/>
  <c r="L30" i="17"/>
  <c r="L25" i="17"/>
  <c r="L20" i="17" l="1"/>
  <c r="L22" i="17"/>
  <c r="L11" i="17"/>
  <c r="J8" i="17"/>
  <c r="H40" i="17"/>
  <c r="H37" i="17"/>
  <c r="H36" i="17"/>
  <c r="J33" i="17"/>
  <c r="H31" i="17"/>
  <c r="J26" i="17"/>
  <c r="H19" i="17"/>
  <c r="J18" i="17"/>
  <c r="H16" i="17"/>
  <c r="H9" i="17"/>
  <c r="J17" i="16" l="1"/>
  <c r="J19" i="16"/>
  <c r="J15" i="16"/>
  <c r="J10" i="16"/>
  <c r="E3" i="16"/>
  <c r="A53" i="16"/>
  <c r="A54" i="16" s="1"/>
  <c r="A55" i="16" s="1"/>
  <c r="A56" i="16" s="1"/>
  <c r="A57" i="16" s="1"/>
  <c r="A58" i="16" s="1"/>
  <c r="A59" i="16" s="1"/>
  <c r="A60" i="16" s="1"/>
  <c r="M8" i="15" l="1"/>
  <c r="E3" i="15"/>
  <c r="A98" i="14"/>
  <c r="J25" i="14"/>
  <c r="J23" i="14"/>
  <c r="E3" i="14"/>
  <c r="J8" i="13"/>
  <c r="J10" i="13"/>
  <c r="M8" i="13"/>
  <c r="E3" i="13"/>
  <c r="J25" i="6"/>
  <c r="J23" i="6"/>
  <c r="J29" i="7"/>
  <c r="J27" i="7"/>
  <c r="J25" i="3"/>
  <c r="J23" i="3"/>
  <c r="J25" i="4"/>
  <c r="J23" i="4"/>
  <c r="J25" i="5"/>
  <c r="J23" i="5"/>
  <c r="J25" i="8"/>
  <c r="J23" i="8"/>
  <c r="J25" i="10"/>
  <c r="J23" i="10"/>
  <c r="J25" i="12"/>
  <c r="J23" i="12"/>
  <c r="E3" i="12"/>
  <c r="E3" i="10"/>
  <c r="E3" i="8"/>
  <c r="E3" i="5"/>
  <c r="A53" i="6" l="1"/>
  <c r="A54" i="6" s="1"/>
  <c r="A55" i="6" s="1"/>
  <c r="A56" i="6" s="1"/>
  <c r="A57" i="6" s="1"/>
  <c r="A58" i="6" s="1"/>
  <c r="A59" i="6" s="1"/>
  <c r="A60" i="6" s="1"/>
  <c r="Y12" i="1" l="1"/>
  <c r="Y10" i="1"/>
  <c r="S21" i="1"/>
  <c r="Y22" i="1"/>
  <c r="Y17" i="1"/>
  <c r="Y24" i="1"/>
  <c r="Y8" i="1"/>
  <c r="S26" i="1"/>
  <c r="S28" i="1"/>
  <c r="Y30" i="1"/>
  <c r="Y32" i="1"/>
  <c r="Y34" i="1"/>
  <c r="Y36" i="1"/>
  <c r="Y81" i="1"/>
  <c r="Y79" i="1"/>
  <c r="Y47" i="1"/>
  <c r="S38" i="1"/>
  <c r="S40" i="1"/>
  <c r="S42" i="1"/>
  <c r="S44" i="1"/>
  <c r="Y71" i="1"/>
  <c r="S71" i="1"/>
  <c r="Y65" i="1"/>
  <c r="Y63" i="1"/>
  <c r="Y61" i="1"/>
  <c r="Y59" i="1"/>
  <c r="Y57" i="1"/>
  <c r="Y55" i="1"/>
  <c r="E3" i="6" l="1"/>
  <c r="E3" i="7"/>
  <c r="E3" i="4"/>
  <c r="S81" i="1"/>
  <c r="S75" i="1"/>
  <c r="S77" i="1"/>
  <c r="S79" i="1"/>
  <c r="B40" i="1"/>
  <c r="B42" i="1"/>
  <c r="B44" i="1"/>
  <c r="B46" i="1"/>
  <c r="B49" i="1"/>
  <c r="B51" i="1"/>
  <c r="B53" i="1"/>
  <c r="B55" i="1"/>
  <c r="B57" i="1"/>
  <c r="B59" i="1"/>
  <c r="B61" i="1"/>
  <c r="B63" i="1"/>
  <c r="B65" i="1"/>
  <c r="B67" i="1"/>
  <c r="B69" i="1"/>
  <c r="B71" i="1"/>
  <c r="B73" i="1"/>
  <c r="B75" i="1"/>
  <c r="B77" i="1"/>
  <c r="B79" i="1"/>
  <c r="B81" i="1"/>
  <c r="B38" i="1"/>
  <c r="B36" i="1"/>
  <c r="B34" i="1"/>
  <c r="B32" i="1"/>
  <c r="B30" i="1"/>
  <c r="B28" i="1"/>
  <c r="B26" i="1"/>
  <c r="B24" i="1"/>
  <c r="B21" i="1"/>
  <c r="E3" i="3" l="1"/>
  <c r="S17" i="1" l="1"/>
  <c r="S16" i="1"/>
  <c r="S19" i="1"/>
  <c r="B19" i="1"/>
  <c r="B16" i="1"/>
  <c r="B14" i="1"/>
  <c r="B12" i="1"/>
  <c r="B10" i="1"/>
  <c r="B8" i="1"/>
</calcChain>
</file>

<file path=xl/sharedStrings.xml><?xml version="1.0" encoding="utf-8"?>
<sst xmlns="http://schemas.openxmlformats.org/spreadsheetml/2006/main" count="3471" uniqueCount="488">
  <si>
    <t>Date</t>
  </si>
  <si>
    <t>Train</t>
  </si>
  <si>
    <t>73E</t>
  </si>
  <si>
    <t>ATSF Form 808</t>
  </si>
  <si>
    <t>Conductor:</t>
  </si>
  <si>
    <t>1/36E</t>
  </si>
  <si>
    <t>ATSF</t>
  </si>
  <si>
    <t>C&amp;S</t>
  </si>
  <si>
    <t>HB Decker</t>
  </si>
  <si>
    <t>From</t>
  </si>
  <si>
    <t>To</t>
  </si>
  <si>
    <t>Engineer</t>
  </si>
  <si>
    <t>1936/37</t>
  </si>
  <si>
    <t>Fireman</t>
  </si>
  <si>
    <t>Burdine, C</t>
  </si>
  <si>
    <t>Nov 8, 1924</t>
  </si>
  <si>
    <t>Conductor</t>
  </si>
  <si>
    <t>Brakeman</t>
  </si>
  <si>
    <t>Jacobsen, GA</t>
  </si>
  <si>
    <t>Himmelwright, A</t>
  </si>
  <si>
    <t>Decker, HB</t>
  </si>
  <si>
    <t>Mar 16, 1921</t>
  </si>
  <si>
    <t>Mar 17, 1921</t>
  </si>
  <si>
    <t>Engine</t>
  </si>
  <si>
    <t>Waycar</t>
  </si>
  <si>
    <t>Train Number</t>
  </si>
  <si>
    <t xml:space="preserve">Depart: </t>
  </si>
  <si>
    <t>Denver (C&amp;S Rice Yard)</t>
  </si>
  <si>
    <t>Arrive:</t>
  </si>
  <si>
    <t>Colorado Springs (ATSF Yard)</t>
  </si>
  <si>
    <t>Consist Freight</t>
  </si>
  <si>
    <t>Road</t>
  </si>
  <si>
    <t>Car #</t>
  </si>
  <si>
    <t>Ore</t>
  </si>
  <si>
    <t>CB&amp;Q</t>
  </si>
  <si>
    <t>CRIP</t>
  </si>
  <si>
    <t>TCX</t>
  </si>
  <si>
    <t>UP</t>
  </si>
  <si>
    <t>CNW</t>
  </si>
  <si>
    <t>MP</t>
  </si>
  <si>
    <t>Load</t>
  </si>
  <si>
    <t>ORER description</t>
  </si>
  <si>
    <t>Gasoline</t>
  </si>
  <si>
    <t>Gondola: steel, 20ft ,ore</t>
  </si>
  <si>
    <t>Gondola: steel, 40ft</t>
  </si>
  <si>
    <t>Final</t>
  </si>
  <si>
    <t>Destnation</t>
  </si>
  <si>
    <t>X</t>
  </si>
  <si>
    <t>UTL</t>
  </si>
  <si>
    <t>Tanker</t>
  </si>
  <si>
    <t>ATSF Station</t>
  </si>
  <si>
    <t>Box, steel, 40ft</t>
  </si>
  <si>
    <t>Cement</t>
  </si>
  <si>
    <t>Denver</t>
  </si>
  <si>
    <t>Colorado Springs</t>
  </si>
  <si>
    <t>Pikeview</t>
  </si>
  <si>
    <t>Pueblo</t>
  </si>
  <si>
    <t>Lumber?</t>
  </si>
  <si>
    <t>R2</t>
  </si>
  <si>
    <t>Stock (Sk-R)</t>
  </si>
  <si>
    <t>Gondola (Ga-10)</t>
  </si>
  <si>
    <t>Gondola (Ga-X)</t>
  </si>
  <si>
    <t>Gondola (Ga-02)</t>
  </si>
  <si>
    <t>Palmer Lake</t>
  </si>
  <si>
    <t>Box (BX-59) ?????</t>
  </si>
  <si>
    <t>Colorado &amp; Southern traffic</t>
  </si>
  <si>
    <t>Santa Fe traffic</t>
  </si>
  <si>
    <t>ATSF - Western Lines Station Numbers</t>
  </si>
  <si>
    <t>C&amp;S 900</t>
  </si>
  <si>
    <t>C&amp;S 10578</t>
  </si>
  <si>
    <t>Date:</t>
  </si>
  <si>
    <t>Seniority</t>
  </si>
  <si>
    <t>97 (ATSF Denver - Colorado Springs local - DES)</t>
  </si>
  <si>
    <t>Heeren/ Herman ??, CF</t>
  </si>
  <si>
    <t>Mar 16, 1916</t>
  </si>
  <si>
    <t>Mar 16, 1917</t>
  </si>
  <si>
    <t>Jun 29, 1936</t>
  </si>
  <si>
    <t>Trainmen - JOINT TRACK (Colorado Division)</t>
  </si>
  <si>
    <t>Enginemen - Colorado Division - JOINT LINE</t>
  </si>
  <si>
    <t>Empty</t>
  </si>
  <si>
    <t>Box: steel, 40ft</t>
  </si>
  <si>
    <t>KEY</t>
  </si>
  <si>
    <t>????</t>
  </si>
  <si>
    <t>?????</t>
  </si>
  <si>
    <t>Texas Co</t>
  </si>
  <si>
    <t>On line</t>
  </si>
  <si>
    <t>Golden Cycle</t>
  </si>
  <si>
    <t>Team track</t>
  </si>
  <si>
    <t>Alexite Engineering</t>
  </si>
  <si>
    <t xml:space="preserve">Line </t>
  </si>
  <si>
    <t>Destination</t>
  </si>
  <si>
    <t>Customer</t>
  </si>
  <si>
    <t>Kelsey Lumber</t>
  </si>
  <si>
    <t>Lumber</t>
  </si>
  <si>
    <t>Photos</t>
  </si>
  <si>
    <t>Colorado Road; Wagner</t>
  </si>
  <si>
    <t>Customers</t>
  </si>
  <si>
    <t>pfd Page #</t>
  </si>
  <si>
    <t>Ex So</t>
  </si>
  <si>
    <t>Ex</t>
  </si>
  <si>
    <t>Den Ex</t>
  </si>
  <si>
    <t>73 Ex</t>
  </si>
  <si>
    <t>72X</t>
  </si>
  <si>
    <t>31X</t>
  </si>
  <si>
    <t>75X</t>
  </si>
  <si>
    <t>2/36</t>
  </si>
  <si>
    <t>41X</t>
  </si>
  <si>
    <t>76X</t>
  </si>
  <si>
    <t>1/36</t>
  </si>
  <si>
    <t>97X</t>
  </si>
  <si>
    <t>98X</t>
  </si>
  <si>
    <t>EX</t>
  </si>
  <si>
    <t>Stk X</t>
  </si>
  <si>
    <t>Departure</t>
  </si>
  <si>
    <t>2/36+ 76</t>
  </si>
  <si>
    <t>Type</t>
  </si>
  <si>
    <t>Drag</t>
  </si>
  <si>
    <t>Hill, R</t>
  </si>
  <si>
    <t>Roberts, C</t>
  </si>
  <si>
    <t>Colorado Spr</t>
  </si>
  <si>
    <t>Engine(s)</t>
  </si>
  <si>
    <t>Hupp, I</t>
  </si>
  <si>
    <t>AT&amp;SF</t>
  </si>
  <si>
    <t>Maxwell, J</t>
  </si>
  <si>
    <t>WAB</t>
  </si>
  <si>
    <t>PRR</t>
  </si>
  <si>
    <t>PLE</t>
  </si>
  <si>
    <t>Mats</t>
  </si>
  <si>
    <t>L ????</t>
  </si>
  <si>
    <t>Plaster</t>
  </si>
  <si>
    <t>Autos</t>
  </si>
  <si>
    <t>CastleRock</t>
  </si>
  <si>
    <t>Littleton</t>
  </si>
  <si>
    <t>Loc M</t>
  </si>
  <si>
    <t>Contiental Oil</t>
  </si>
  <si>
    <t>Name</t>
  </si>
  <si>
    <t>Alexander, E</t>
  </si>
  <si>
    <t>Rayburn, JM</t>
  </si>
  <si>
    <t>Not recorded</t>
  </si>
  <si>
    <t>Roberts, CW</t>
  </si>
  <si>
    <t>Downing, WE</t>
  </si>
  <si>
    <t>Monahan, MJ</t>
  </si>
  <si>
    <t>Flint, WJ</t>
  </si>
  <si>
    <t>Maxwell, JJ</t>
  </si>
  <si>
    <t>Riedesel, H</t>
  </si>
  <si>
    <t>Flint, WN</t>
  </si>
  <si>
    <t>Sparlin, CW</t>
  </si>
  <si>
    <t>Sparlin, RW</t>
  </si>
  <si>
    <t>Wheeler, EF</t>
  </si>
  <si>
    <t>I have seen Wheeler before but where?</t>
  </si>
  <si>
    <t>Sam Speys??</t>
  </si>
  <si>
    <t>Valley, CJ</t>
  </si>
  <si>
    <t>Weipert, LA</t>
  </si>
  <si>
    <t>King, CM</t>
  </si>
  <si>
    <t>Hupp, RJ</t>
  </si>
  <si>
    <t xml:space="preserve">Work in Progress </t>
  </si>
  <si>
    <t>98 (ATSF Colorado Springs - Denver local - DES)</t>
  </si>
  <si>
    <t>Paint</t>
  </si>
  <si>
    <t>MLW</t>
  </si>
  <si>
    <t>C&amp;S 911</t>
  </si>
  <si>
    <t>Reed, SL</t>
  </si>
  <si>
    <t>May 15, 1922</t>
  </si>
  <si>
    <t>Feb 16, 1925</t>
  </si>
  <si>
    <t>AT&amp;SF 1911</t>
  </si>
  <si>
    <t>NP</t>
  </si>
  <si>
    <t>T&amp;P</t>
  </si>
  <si>
    <t>Bags</t>
  </si>
  <si>
    <t>GN</t>
  </si>
  <si>
    <t>Paper</t>
  </si>
  <si>
    <t>Doors</t>
  </si>
  <si>
    <t>Appliances</t>
  </si>
  <si>
    <t>B1</t>
  </si>
  <si>
    <t>ASL</t>
  </si>
  <si>
    <t>Brick</t>
  </si>
  <si>
    <t>Spuds?</t>
  </si>
  <si>
    <t>Lettuce</t>
  </si>
  <si>
    <t>Box;  stl u/f, stl frame, 40ft</t>
  </si>
  <si>
    <t>Box;  stl cntre sill, 40ft</t>
  </si>
  <si>
    <t>121000</t>
  </si>
  <si>
    <t>130250</t>
  </si>
  <si>
    <t>120500</t>
  </si>
  <si>
    <t>110900</t>
  </si>
  <si>
    <t>Freight Equipment</t>
  </si>
  <si>
    <t>Numbers</t>
  </si>
  <si>
    <t>Kind of cars</t>
  </si>
  <si>
    <t>110899</t>
  </si>
  <si>
    <t>Box;  stl u/f, 40ft</t>
  </si>
  <si>
    <t>Box;  stl u/f, stl frame, 42ft</t>
  </si>
  <si>
    <t>WEBX</t>
  </si>
  <si>
    <t>Box;  all stl, 42ft</t>
  </si>
  <si>
    <t>Englewood</t>
  </si>
  <si>
    <t>Kelker</t>
  </si>
  <si>
    <t>Spuds ??</t>
  </si>
  <si>
    <t>CYCX</t>
  </si>
  <si>
    <t>Mail</t>
  </si>
  <si>
    <t>Pring</t>
  </si>
  <si>
    <t>Gasolene</t>
  </si>
  <si>
    <t>???</t>
  </si>
  <si>
    <t>StL</t>
  </si>
  <si>
    <t>Meister, GE</t>
  </si>
  <si>
    <t>Pueblo (ATSF Yard)</t>
  </si>
  <si>
    <t>C&amp;S 908</t>
  </si>
  <si>
    <t>75X (C&amp;S Fast Feight Denver - Pueblo)</t>
  </si>
  <si>
    <t>1/36X (AT&amp;SF Fast Feight   Pueblo - Denver)</t>
  </si>
  <si>
    <t>AT</t>
  </si>
  <si>
    <t>RI</t>
  </si>
  <si>
    <t>ARL</t>
  </si>
  <si>
    <t>PFE</t>
  </si>
  <si>
    <t>SP</t>
  </si>
  <si>
    <t>Bottles</t>
  </si>
  <si>
    <t>Spuds</t>
  </si>
  <si>
    <t>Oranges</t>
  </si>
  <si>
    <t>Merchandise</t>
  </si>
  <si>
    <t>Tires</t>
  </si>
  <si>
    <t>Cophall</t>
  </si>
  <si>
    <t>L Merch</t>
  </si>
  <si>
    <t>Cyanide</t>
  </si>
  <si>
    <t>SF</t>
  </si>
  <si>
    <t>Roswell</t>
  </si>
  <si>
    <t>Sinclair Refining (dealer)</t>
  </si>
  <si>
    <t>Abbott Lumber</t>
  </si>
  <si>
    <t>Golden Cycle ???</t>
  </si>
  <si>
    <t>DRGW</t>
  </si>
  <si>
    <t>Englewood Lumber</t>
  </si>
  <si>
    <t>CONX</t>
  </si>
  <si>
    <t>ART ??</t>
  </si>
  <si>
    <t>PARX</t>
  </si>
  <si>
    <t>ELRX</t>
  </si>
  <si>
    <t>Coal</t>
  </si>
  <si>
    <t>Box (B-24)</t>
  </si>
  <si>
    <t>AT&amp;SF (house)</t>
  </si>
  <si>
    <t>AT&amp;SF 3801</t>
  </si>
  <si>
    <t>Rayburn, GM</t>
  </si>
  <si>
    <t>Extra</t>
  </si>
  <si>
    <t>Scrap</t>
  </si>
  <si>
    <t>Schwarz, WJ</t>
  </si>
  <si>
    <t>Sep 6, 1936</t>
  </si>
  <si>
    <t>Roberts CW</t>
  </si>
  <si>
    <t>CB&amp;Q 6309</t>
  </si>
  <si>
    <t>TNO</t>
  </si>
  <si>
    <t>Cattle</t>
  </si>
  <si>
    <t>Not sure if this is an AT&amp;SF or C&amp;S train.</t>
  </si>
  <si>
    <t>AT&amp;SF 3816</t>
  </si>
  <si>
    <t>PH&amp;S</t>
  </si>
  <si>
    <t>DC</t>
  </si>
  <si>
    <t>SLSF</t>
  </si>
  <si>
    <t>Peas</t>
  </si>
  <si>
    <t>Sugar</t>
  </si>
  <si>
    <t>NX</t>
  </si>
  <si>
    <t>Box;</t>
  </si>
  <si>
    <t>Tanker;</t>
  </si>
  <si>
    <t>Reefer;</t>
  </si>
  <si>
    <t>Flour</t>
  </si>
  <si>
    <t>73X (C&amp;S Denver - Pueblo)</t>
  </si>
  <si>
    <t>Pueblo (AT&amp;SF)</t>
  </si>
  <si>
    <t>Kirtley, WH</t>
  </si>
  <si>
    <t>C&amp;S 10589</t>
  </si>
  <si>
    <t>C&amp;S 902</t>
  </si>
  <si>
    <t>SRLX</t>
  </si>
  <si>
    <t>NRC</t>
  </si>
  <si>
    <t>TCOX</t>
  </si>
  <si>
    <t>WFE</t>
  </si>
  <si>
    <t>UTLX</t>
  </si>
  <si>
    <t>BREX</t>
  </si>
  <si>
    <t>PGRX</t>
  </si>
  <si>
    <t>NYC</t>
  </si>
  <si>
    <t>Erie</t>
  </si>
  <si>
    <t>PM</t>
  </si>
  <si>
    <t>NPC</t>
  </si>
  <si>
    <t>Meat</t>
  </si>
  <si>
    <t>Celery</t>
  </si>
  <si>
    <t>Cray</t>
  </si>
  <si>
    <t>Ties</t>
  </si>
  <si>
    <t>NRC: Merchants Dispatch</t>
  </si>
  <si>
    <t>Southern</t>
  </si>
  <si>
    <t>C&amp;W</t>
  </si>
  <si>
    <t>Steel</t>
  </si>
  <si>
    <t>Apples</t>
  </si>
  <si>
    <t xml:space="preserve">Box; </t>
  </si>
  <si>
    <t>a</t>
  </si>
  <si>
    <t>417 or 412</t>
  </si>
  <si>
    <t>c</t>
  </si>
  <si>
    <t>R</t>
  </si>
  <si>
    <t>B</t>
  </si>
  <si>
    <t>Meat ??</t>
  </si>
  <si>
    <t>T</t>
  </si>
  <si>
    <t>Co Mat'l</t>
  </si>
  <si>
    <t>Flat; steel</t>
  </si>
  <si>
    <t>F</t>
  </si>
  <si>
    <t xml:space="preserve">Tanker; </t>
  </si>
  <si>
    <t>Kind</t>
  </si>
  <si>
    <t>of car</t>
  </si>
  <si>
    <t>M ???</t>
  </si>
  <si>
    <t>SV and VC refer to Reefers with apples</t>
  </si>
  <si>
    <t>Heerem, EF</t>
  </si>
  <si>
    <t>Ernest Patterson</t>
  </si>
  <si>
    <t>Charles</t>
  </si>
  <si>
    <t>William E</t>
  </si>
  <si>
    <t>William</t>
  </si>
  <si>
    <t>Dick</t>
  </si>
  <si>
    <t>Ira</t>
  </si>
  <si>
    <t>Robert Josheph</t>
  </si>
  <si>
    <t>John Joseph</t>
  </si>
  <si>
    <t>Frank Joseph</t>
  </si>
  <si>
    <t>John McFarlane</t>
  </si>
  <si>
    <t>Henry</t>
  </si>
  <si>
    <t>Charles Willis</t>
  </si>
  <si>
    <t>Louis Anthony</t>
  </si>
  <si>
    <t>Emery F</t>
  </si>
  <si>
    <t>Harrison Benjamin</t>
  </si>
  <si>
    <t>JOINT LINE ENGINEMEN</t>
  </si>
  <si>
    <t>JOINT TRACK TRAINMEN</t>
  </si>
  <si>
    <t>Employer</t>
  </si>
  <si>
    <t>Original</t>
  </si>
  <si>
    <t>Heerem, CF</t>
  </si>
  <si>
    <t>Mauzy, RC</t>
  </si>
  <si>
    <t>Craig, AH</t>
  </si>
  <si>
    <t>Penington, RE</t>
  </si>
  <si>
    <t>Evans, RE</t>
  </si>
  <si>
    <t>McCarthy, WD</t>
  </si>
  <si>
    <t>Walton, ??</t>
  </si>
  <si>
    <t xml:space="preserve">JOINTLINE ENGINEMEN AND TRAINMEN </t>
  </si>
  <si>
    <t>Sources:</t>
  </si>
  <si>
    <t xml:space="preserve"> ATSF Form 808 (HB Decker's) </t>
  </si>
  <si>
    <t xml:space="preserve">Time Book </t>
  </si>
  <si>
    <t>Senioties as at July 1, 1949</t>
  </si>
  <si>
    <t>MPS Collection</t>
  </si>
  <si>
    <t>atsf-cs-conductor-car-report-12-11-1936-to-5-25-1937.pdf</t>
  </si>
  <si>
    <t xml:space="preserve">RAILWAY EMPLOYEE RECORDS FOR COLORADO VOLUME III By Gerald E. Sherard (2005) </t>
  </si>
  <si>
    <t>Railway_Employee_Records_for_Colorado-Volume_III.pdf</t>
  </si>
  <si>
    <t>Unexplained</t>
  </si>
  <si>
    <t>DRGW Dishwasher ??</t>
  </si>
  <si>
    <t>Engineman</t>
  </si>
  <si>
    <t>Trainman</t>
  </si>
  <si>
    <t>Manter, CA</t>
  </si>
  <si>
    <t>*</t>
  </si>
  <si>
    <t>It would seem the Railway Employee Records are incomplete.</t>
  </si>
  <si>
    <t>DRGW Waiter ??</t>
  </si>
  <si>
    <t>Who crewed with HB Decker (Conductor) - Dec 1936 to May 1937</t>
  </si>
  <si>
    <t>X So (?? Denver - Pueblo)</t>
  </si>
  <si>
    <t>C&amp;S 10538</t>
  </si>
  <si>
    <t>??????</t>
  </si>
  <si>
    <t>MoPac</t>
  </si>
  <si>
    <t>St</t>
  </si>
  <si>
    <t>??????????????</t>
  </si>
  <si>
    <t>Mdse</t>
  </si>
  <si>
    <t>Mopac</t>
  </si>
  <si>
    <t>https://movingthefreight.com/railroads/chicago-burlington-quincy/</t>
  </si>
  <si>
    <t>Fast freight</t>
  </si>
  <si>
    <t>Way freight</t>
  </si>
  <si>
    <t>Stock extra</t>
  </si>
  <si>
    <t>Box</t>
  </si>
  <si>
    <t>CRRM</t>
  </si>
  <si>
    <t>none</t>
  </si>
  <si>
    <t>766/1290</t>
  </si>
  <si>
    <t>1277/1290</t>
  </si>
  <si>
    <t>Monahan,FJ</t>
  </si>
  <si>
    <t>Moore, JM (or EJ ?)</t>
  </si>
  <si>
    <t>72X (C&amp;S  Pueblo - Denver )</t>
  </si>
  <si>
    <t>Pueblo (AT&amp;SF yard)</t>
  </si>
  <si>
    <t>AT&amp;SF 3811</t>
  </si>
  <si>
    <t>Time on road</t>
  </si>
  <si>
    <t>C&amp;S Train</t>
  </si>
  <si>
    <t>AT&amp;SF Train</t>
  </si>
  <si>
    <t>Updated: March, 8,2022</t>
  </si>
  <si>
    <t>Auto: stl, Stg drs; 42ft</t>
  </si>
  <si>
    <t>Gon: steel, d/ends, 48ft</t>
  </si>
  <si>
    <t>Tanker; 80000lbs</t>
  </si>
  <si>
    <t>Gon: fixed ends, 36ft</t>
  </si>
  <si>
    <t>Gon  (Ga-12)</t>
  </si>
  <si>
    <t>Gon: comp, 43ft</t>
  </si>
  <si>
    <t>Gond: fixed ends, 36ft</t>
  </si>
  <si>
    <t>Gon: steel, 40ft</t>
  </si>
  <si>
    <t>Gon: steel, 36ft</t>
  </si>
  <si>
    <t>Gon: steel, 42ft</t>
  </si>
  <si>
    <t>Gond: steel, 40ft</t>
  </si>
  <si>
    <t>.</t>
  </si>
  <si>
    <t>Gon: steel, 20ft ,ore</t>
  </si>
  <si>
    <t>Gond: steel, 20ft ,ore</t>
  </si>
  <si>
    <t>Stock (Sk-A), 30ft</t>
  </si>
  <si>
    <t>Stock (Sk-H), 40ft</t>
  </si>
  <si>
    <t>Gons</t>
  </si>
  <si>
    <t>Box cars</t>
  </si>
  <si>
    <t>Gon: steel, GS, 40ft</t>
  </si>
  <si>
    <t>Gon: steel, ore, 20ft</t>
  </si>
  <si>
    <t>Gon: stl, wd flr, 43ft</t>
  </si>
  <si>
    <t>Gon: comp, wd flr, 43ft</t>
  </si>
  <si>
    <t>WEOX</t>
  </si>
  <si>
    <t>SFRD</t>
  </si>
  <si>
    <r>
      <t xml:space="preserve">Minneapolis and St. Louis Railway (M&amp;StL) (reporting mark </t>
    </r>
    <r>
      <rPr>
        <i/>
        <sz val="11"/>
        <color theme="1"/>
        <rFont val="Calibri"/>
        <family val="2"/>
        <scheme val="minor"/>
      </rPr>
      <t>MSTL</t>
    </r>
    <r>
      <rPr>
        <sz val="11"/>
        <color theme="1"/>
        <rFont val="Calibri"/>
        <family val="2"/>
        <scheme val="minor"/>
      </rPr>
      <t>)</t>
    </r>
  </si>
  <si>
    <t>MSTL</t>
  </si>
  <si>
    <t>Sk</t>
  </si>
  <si>
    <t>Sheep</t>
  </si>
  <si>
    <t>ART?</t>
  </si>
  <si>
    <t>Box; stl, 40ft</t>
  </si>
  <si>
    <t>Batteries</t>
  </si>
  <si>
    <t>4081/ MStL</t>
  </si>
  <si>
    <t>??</t>
  </si>
  <si>
    <t xml:space="preserve">Stock; </t>
  </si>
  <si>
    <t>Meal</t>
  </si>
  <si>
    <t>Car number not in ORER</t>
  </si>
  <si>
    <t>Vegies</t>
  </si>
  <si>
    <t>Mobilgas/ White Eagle</t>
  </si>
  <si>
    <t>Beer ?</t>
  </si>
  <si>
    <t>Gon; steel, 41ft</t>
  </si>
  <si>
    <t>Gon: steel, 41ft</t>
  </si>
  <si>
    <t>Gon; steel, 53ft</t>
  </si>
  <si>
    <t>Tanker; 80000lb</t>
  </si>
  <si>
    <t>Reefer; 33ft</t>
  </si>
  <si>
    <t>Box; 36ft</t>
  </si>
  <si>
    <t>Box;  40ft</t>
  </si>
  <si>
    <t>Ballast;</t>
  </si>
  <si>
    <t>Coke</t>
  </si>
  <si>
    <t>Hopper; twin steel</t>
  </si>
  <si>
    <t>Flat; 40ft</t>
  </si>
  <si>
    <t>Gon: steel, drp ends, 6540ft</t>
  </si>
  <si>
    <t>p.343</t>
  </si>
  <si>
    <t>p.152</t>
  </si>
  <si>
    <t>Way car</t>
  </si>
  <si>
    <t>File:</t>
  </si>
  <si>
    <t>INDEX</t>
  </si>
  <si>
    <t>Sheet</t>
  </si>
  <si>
    <t>Index</t>
  </si>
  <si>
    <t>Index (this sheet)</t>
  </si>
  <si>
    <t>Movements</t>
  </si>
  <si>
    <t>Contents</t>
  </si>
  <si>
    <t>Updated</t>
  </si>
  <si>
    <t>Reporting Marks</t>
  </si>
  <si>
    <t>WiP</t>
  </si>
  <si>
    <t>Summary; major customers</t>
  </si>
  <si>
    <t>Employes</t>
  </si>
  <si>
    <t>WiP =</t>
  </si>
  <si>
    <t>Work in Progress</t>
  </si>
  <si>
    <t>Summary; photograph sources</t>
  </si>
  <si>
    <t>Stations</t>
  </si>
  <si>
    <t>Summary:  Joint Line Station numbers</t>
  </si>
  <si>
    <t>Dec 10 1936</t>
  </si>
  <si>
    <t>Form 808; Work done; Dec 10, 1936</t>
  </si>
  <si>
    <t>Dec 11 1936</t>
  </si>
  <si>
    <t>CB&amp;Q Freight cars</t>
  </si>
  <si>
    <t>Mar 30 1937</t>
  </si>
  <si>
    <t>Form 808; Work done; Dec 11, 1936</t>
  </si>
  <si>
    <t>May 10 1937</t>
  </si>
  <si>
    <t>Form 808; Work done; Mar 30, 1937</t>
  </si>
  <si>
    <t>Form 808; Work done; May 10, 1937</t>
  </si>
  <si>
    <t>Form 808; Work done; May 11, 1937</t>
  </si>
  <si>
    <t>May 11 1937</t>
  </si>
  <si>
    <t>May 12 1937</t>
  </si>
  <si>
    <t>Form 808; Work done; May 12, 1937</t>
  </si>
  <si>
    <t>May 13 1937</t>
  </si>
  <si>
    <t>Form 808; Work done; May 13, 1937</t>
  </si>
  <si>
    <t>May 14 1937</t>
  </si>
  <si>
    <t>Form 808; Work done; May 14, 1937</t>
  </si>
  <si>
    <t>May 14-5 1937</t>
  </si>
  <si>
    <t>Form 808; Work done; May 14-15, 1937</t>
  </si>
  <si>
    <t>May 18 1937</t>
  </si>
  <si>
    <t>Form 808; Work done; May 18, 1937</t>
  </si>
  <si>
    <t>May 19 1937</t>
  </si>
  <si>
    <t>Form 808; Work done; May 19, 1937</t>
  </si>
  <si>
    <t>May 20 1937</t>
  </si>
  <si>
    <t>Form 808; Work done; May 20, 1937</t>
  </si>
  <si>
    <t>May 21 1937</t>
  </si>
  <si>
    <t>May 22 1937</t>
  </si>
  <si>
    <t>Form 808; Work done; May 21, 1937</t>
  </si>
  <si>
    <t>Form 808; Work done; May 22, 1937</t>
  </si>
  <si>
    <t>9.5hr</t>
  </si>
  <si>
    <t>7.0hr</t>
  </si>
  <si>
    <t>5.0hr</t>
  </si>
  <si>
    <t>8.5hr</t>
  </si>
  <si>
    <t>6.5hr</t>
  </si>
  <si>
    <t>5.5hr</t>
  </si>
  <si>
    <t>6.0hr</t>
  </si>
  <si>
    <t>7.1hr</t>
  </si>
  <si>
    <t>8.0hr</t>
  </si>
  <si>
    <t>4.5hr</t>
  </si>
  <si>
    <t>4.0hr</t>
  </si>
  <si>
    <t>Minnequa (CF&amp;I)</t>
  </si>
  <si>
    <t>Hillside yard</t>
  </si>
  <si>
    <t>Enginemen and Trainmen with seniority dates</t>
  </si>
  <si>
    <t>Summary: work done, engines/ engine men, way cars/ trainmen/ hours worked/ car count</t>
  </si>
  <si>
    <t>Freight</t>
  </si>
  <si>
    <t>Ore drag</t>
  </si>
  <si>
    <t>Freight Car Count</t>
  </si>
  <si>
    <t>Lds</t>
  </si>
  <si>
    <t>Ttl</t>
  </si>
  <si>
    <t>=</t>
  </si>
  <si>
    <t>Loads</t>
  </si>
  <si>
    <t>Empties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</si>
</sst>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\-yy;@"/>
    <numFmt numFmtId="165" formatCode="[$-F800]dddd\,\ mmmm\ dd\,\ yyyy"/>
    <numFmt numFmtId="166" formatCode="[$-C09]dd\-mmmm\-yyyy;@"/>
    <numFmt numFmtId="167" formatCode="[$-F400]h:mm:ss\ AM/PM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4" fillId="0" borderId="0" xfId="0" applyFont="1"/>
    <xf numFmtId="0" fontId="3" fillId="0" borderId="0" xfId="0" applyFont="1"/>
    <xf numFmtId="0" fontId="0" fillId="0" borderId="0" xfId="0" applyAlignme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6" fillId="3" borderId="0" xfId="0" applyFont="1" applyFill="1" applyAlignment="1">
      <alignment horizontal="left"/>
    </xf>
    <xf numFmtId="0" fontId="0" fillId="3" borderId="0" xfId="0" applyFill="1" applyAlignment="1"/>
    <xf numFmtId="0" fontId="7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0" fillId="9" borderId="0" xfId="0" applyFill="1" applyAlignment="1"/>
    <xf numFmtId="0" fontId="7" fillId="10" borderId="0" xfId="0" applyFont="1" applyFill="1"/>
    <xf numFmtId="0" fontId="0" fillId="10" borderId="0" xfId="0" applyFill="1"/>
    <xf numFmtId="0" fontId="0" fillId="10" borderId="0" xfId="0" applyFill="1" applyAlignment="1"/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0" borderId="0" xfId="0" applyFill="1"/>
    <xf numFmtId="0" fontId="8" fillId="0" borderId="0" xfId="0" applyFont="1"/>
    <xf numFmtId="0" fontId="5" fillId="0" borderId="0" xfId="0" quotePrefix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/>
    <xf numFmtId="17" fontId="6" fillId="0" borderId="0" xfId="0" quotePrefix="1" applyNumberFormat="1" applyFont="1"/>
    <xf numFmtId="0" fontId="6" fillId="2" borderId="0" xfId="0" applyFont="1" applyFill="1"/>
    <xf numFmtId="0" fontId="6" fillId="9" borderId="0" xfId="0" applyFont="1" applyFill="1"/>
    <xf numFmtId="0" fontId="6" fillId="9" borderId="0" xfId="0" quotePrefix="1" applyFont="1" applyFill="1"/>
    <xf numFmtId="17" fontId="6" fillId="9" borderId="0" xfId="0" quotePrefix="1" applyNumberFormat="1" applyFont="1" applyFill="1"/>
    <xf numFmtId="0" fontId="1" fillId="6" borderId="0" xfId="0" applyFont="1" applyFill="1"/>
    <xf numFmtId="0" fontId="0" fillId="6" borderId="0" xfId="0" applyFill="1"/>
    <xf numFmtId="0" fontId="6" fillId="6" borderId="0" xfId="0" applyFont="1" applyFill="1"/>
    <xf numFmtId="0" fontId="0" fillId="8" borderId="0" xfId="0" applyFill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0" fillId="15" borderId="0" xfId="0" applyFill="1"/>
    <xf numFmtId="0" fontId="6" fillId="15" borderId="0" xfId="0" applyFont="1" applyFill="1"/>
    <xf numFmtId="0" fontId="0" fillId="15" borderId="0" xfId="0" applyFont="1" applyFill="1"/>
    <xf numFmtId="164" fontId="0" fillId="15" borderId="0" xfId="0" applyNumberFormat="1" applyFont="1" applyFill="1"/>
    <xf numFmtId="0" fontId="0" fillId="0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4" fillId="15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17" borderId="0" xfId="0" applyFill="1"/>
    <xf numFmtId="0" fontId="6" fillId="17" borderId="0" xfId="0" applyFont="1" applyFill="1"/>
    <xf numFmtId="0" fontId="1" fillId="15" borderId="0" xfId="0" applyFont="1" applyFill="1"/>
    <xf numFmtId="0" fontId="1" fillId="17" borderId="0" xfId="0" applyFont="1" applyFill="1"/>
    <xf numFmtId="164" fontId="0" fillId="17" borderId="0" xfId="0" applyNumberFormat="1" applyFill="1"/>
    <xf numFmtId="164" fontId="0" fillId="15" borderId="0" xfId="0" applyNumberFormat="1" applyFill="1"/>
    <xf numFmtId="0" fontId="0" fillId="6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2" borderId="0" xfId="0" applyFill="1" applyAlignment="1"/>
    <xf numFmtId="0" fontId="6" fillId="0" borderId="0" xfId="0" applyFont="1" applyFill="1"/>
    <xf numFmtId="164" fontId="0" fillId="0" borderId="0" xfId="0" applyNumberFormat="1" applyFont="1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/>
    <xf numFmtId="0" fontId="4" fillId="0" borderId="0" xfId="0" applyFont="1" applyFill="1"/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18" borderId="0" xfId="0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4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12" borderId="0" xfId="0" applyFill="1" applyAlignment="1"/>
    <xf numFmtId="0" fontId="0" fillId="11" borderId="0" xfId="0" applyFill="1" applyAlignment="1"/>
    <xf numFmtId="0" fontId="0" fillId="13" borderId="0" xfId="0" applyFill="1" applyAlignment="1"/>
    <xf numFmtId="0" fontId="0" fillId="21" borderId="0" xfId="0" applyFill="1"/>
    <xf numFmtId="0" fontId="0" fillId="21" borderId="0" xfId="0" applyFill="1" applyAlignment="1"/>
    <xf numFmtId="0" fontId="0" fillId="12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166" fontId="0" fillId="9" borderId="0" xfId="0" applyNumberFormat="1" applyFill="1" applyAlignment="1"/>
    <xf numFmtId="166" fontId="0" fillId="9" borderId="0" xfId="0" applyNumberFormat="1" applyFill="1"/>
    <xf numFmtId="167" fontId="0" fillId="0" borderId="0" xfId="0" applyNumberFormat="1"/>
    <xf numFmtId="167" fontId="0" fillId="0" borderId="0" xfId="0" applyNumberFormat="1" applyAlignment="1"/>
    <xf numFmtId="0" fontId="0" fillId="22" borderId="0" xfId="0" applyFill="1"/>
    <xf numFmtId="166" fontId="0" fillId="9" borderId="0" xfId="0" applyNumberFormat="1" applyFont="1" applyFill="1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17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8" fillId="0" borderId="0" xfId="0" applyFont="1" applyAlignment="1">
      <alignment horizontal="center"/>
    </xf>
    <xf numFmtId="164" fontId="0" fillId="2" borderId="0" xfId="0" applyNumberFormat="1" applyFill="1"/>
    <xf numFmtId="164" fontId="0" fillId="2" borderId="0" xfId="0" applyNumberFormat="1" applyFont="1" applyFill="1"/>
    <xf numFmtId="0" fontId="1" fillId="1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2" borderId="0" xfId="1" applyFill="1"/>
    <xf numFmtId="0" fontId="7" fillId="2" borderId="0" xfId="0" applyFont="1" applyFill="1"/>
    <xf numFmtId="0" fontId="0" fillId="4" borderId="1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ont="1" applyFill="1"/>
    <xf numFmtId="0" fontId="0" fillId="23" borderId="1" xfId="0" applyFill="1" applyBorder="1" applyAlignment="1">
      <alignment horizontal="center"/>
    </xf>
    <xf numFmtId="0" fontId="1" fillId="23" borderId="0" xfId="0" applyFont="1" applyFill="1" applyAlignment="1">
      <alignment horizontal="center"/>
    </xf>
    <xf numFmtId="0" fontId="0" fillId="23" borderId="0" xfId="0" applyFont="1" applyFill="1"/>
    <xf numFmtId="0" fontId="0" fillId="23" borderId="0" xfId="0" applyFill="1"/>
    <xf numFmtId="0" fontId="0" fillId="8" borderId="1" xfId="0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4" fontId="0" fillId="8" borderId="0" xfId="0" applyNumberFormat="1" applyFill="1"/>
    <xf numFmtId="166" fontId="0" fillId="0" borderId="0" xfId="0" applyNumberFormat="1" applyFill="1"/>
    <xf numFmtId="166" fontId="6" fillId="0" borderId="0" xfId="0" applyNumberFormat="1" applyFont="1" applyFill="1"/>
    <xf numFmtId="166" fontId="0" fillId="17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166" fontId="0" fillId="4" borderId="0" xfId="0" applyNumberFormat="1" applyFont="1" applyFill="1" applyAlignment="1">
      <alignment horizontal="right"/>
    </xf>
    <xf numFmtId="166" fontId="0" fillId="23" borderId="0" xfId="0" applyNumberFormat="1" applyFont="1" applyFill="1" applyAlignment="1">
      <alignment horizontal="right"/>
    </xf>
    <xf numFmtId="166" fontId="0" fillId="8" borderId="0" xfId="0" applyNumberFormat="1" applyFill="1" applyAlignment="1">
      <alignment horizontal="right"/>
    </xf>
    <xf numFmtId="0" fontId="0" fillId="23" borderId="0" xfId="0" applyFill="1" applyAlignment="1">
      <alignment horizontal="right"/>
    </xf>
    <xf numFmtId="166" fontId="0" fillId="23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8" borderId="0" xfId="0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66" fontId="0" fillId="4" borderId="0" xfId="0" applyNumberFormat="1" applyFill="1" applyAlignment="1">
      <alignment horizontal="right"/>
    </xf>
    <xf numFmtId="0" fontId="6" fillId="23" borderId="0" xfId="0" applyFont="1" applyFill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0" fillId="23" borderId="0" xfId="0" applyFill="1" applyAlignment="1">
      <alignment horizontal="center"/>
    </xf>
    <xf numFmtId="0" fontId="0" fillId="17" borderId="0" xfId="0" applyFill="1" applyAlignment="1">
      <alignment horizontal="center"/>
    </xf>
    <xf numFmtId="166" fontId="0" fillId="17" borderId="0" xfId="0" applyNumberFormat="1" applyFill="1" applyAlignment="1">
      <alignment horizontal="center"/>
    </xf>
    <xf numFmtId="166" fontId="0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12" fillId="0" borderId="0" xfId="0" applyFont="1" applyFill="1"/>
    <xf numFmtId="0" fontId="0" fillId="12" borderId="0" xfId="0" applyFill="1" applyAlignment="1">
      <alignment horizontal="center"/>
    </xf>
    <xf numFmtId="0" fontId="0" fillId="2" borderId="0" xfId="0" applyFill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5" fillId="2" borderId="0" xfId="0" applyFont="1" applyFill="1"/>
    <xf numFmtId="0" fontId="1" fillId="2" borderId="0" xfId="0" applyFont="1" applyFill="1"/>
    <xf numFmtId="0" fontId="0" fillId="5" borderId="0" xfId="0" applyFill="1"/>
    <xf numFmtId="0" fontId="5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7" fontId="0" fillId="5" borderId="0" xfId="0" applyNumberFormat="1" applyFill="1"/>
    <xf numFmtId="0" fontId="0" fillId="0" borderId="1" xfId="0" applyBorder="1" applyAlignment="1">
      <alignment horizontal="center"/>
    </xf>
    <xf numFmtId="0" fontId="5" fillId="0" borderId="0" xfId="0" applyFont="1" applyAlignment="1"/>
    <xf numFmtId="0" fontId="0" fillId="24" borderId="0" xfId="0" applyFill="1"/>
    <xf numFmtId="0" fontId="6" fillId="24" borderId="0" xfId="0" applyFont="1" applyFill="1" applyAlignment="1">
      <alignment horizontal="center"/>
    </xf>
    <xf numFmtId="0" fontId="6" fillId="24" borderId="0" xfId="0" applyFont="1" applyFill="1"/>
    <xf numFmtId="0" fontId="15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16" fillId="14" borderId="0" xfId="0" applyFont="1" applyFill="1"/>
    <xf numFmtId="20" fontId="6" fillId="0" borderId="0" xfId="0" applyNumberFormat="1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1" fillId="2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vertical="top" wrapText="1"/>
    </xf>
    <xf numFmtId="0" fontId="0" fillId="0" borderId="0" xfId="0" applyAlignment="1">
      <alignment horizontal="center"/>
    </xf>
    <xf numFmtId="0" fontId="3" fillId="17" borderId="0" xfId="0" applyFont="1" applyFill="1" applyAlignment="1">
      <alignment horizontal="center"/>
    </xf>
    <xf numFmtId="0" fontId="3" fillId="2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left"/>
    </xf>
    <xf numFmtId="166" fontId="0" fillId="9" borderId="0" xfId="0" applyNumberFormat="1" applyFill="1" applyAlignment="1">
      <alignment horizontal="center"/>
    </xf>
    <xf numFmtId="166" fontId="0" fillId="10" borderId="0" xfId="0" applyNumberFormat="1" applyFill="1" applyAlignment="1">
      <alignment horizontal="left"/>
    </xf>
    <xf numFmtId="165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6" fontId="0" fillId="9" borderId="0" xfId="0" applyNumberFormat="1" applyFill="1" applyAlignment="1">
      <alignment horizontal="left"/>
    </xf>
    <xf numFmtId="0" fontId="1" fillId="0" borderId="0" xfId="0" applyFont="1" applyAlignment="1">
      <alignment horizontal="center"/>
    </xf>
    <xf numFmtId="166" fontId="0" fillId="9" borderId="0" xfId="0" applyNumberFormat="1" applyFont="1" applyFill="1" applyAlignment="1">
      <alignment horizontal="left"/>
    </xf>
    <xf numFmtId="0" fontId="0" fillId="10" borderId="1" xfId="0" applyFill="1" applyBorder="1" applyAlignment="1">
      <alignment horizontal="center"/>
    </xf>
    <xf numFmtId="0" fontId="6" fillId="10" borderId="0" xfId="0" applyFont="1" applyFill="1"/>
    <xf numFmtId="0" fontId="6" fillId="1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CC99FF"/>
      <color rgb="FFFF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ngthefreight.com/railroads/chicago-burlington-quincy/" TargetMode="External"/><Relationship Id="rId2" Type="http://schemas.openxmlformats.org/officeDocument/2006/relationships/hyperlink" Target="../../Downloads/Railway_Employee_Records_for_Colorado-Volume_III.pdf" TargetMode="External"/><Relationship Id="rId1" Type="http://schemas.openxmlformats.org/officeDocument/2006/relationships/hyperlink" Target="../../Downloads/atsf-cs-conductor-car-report-12-11-1936-to-5-25-1937.pdf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1F0D-B720-4A40-86AD-1C2FAD23DDA2}">
  <dimension ref="B1:G47"/>
  <sheetViews>
    <sheetView tabSelected="1" workbookViewId="0"/>
  </sheetViews>
  <sheetFormatPr defaultRowHeight="15" x14ac:dyDescent="0.25"/>
  <cols>
    <col min="1" max="1" width="3.140625" customWidth="1"/>
    <col min="2" max="2" width="12.140625" customWidth="1"/>
    <col min="3" max="3" width="2.85546875" customWidth="1"/>
    <col min="4" max="4" width="44.5703125" customWidth="1"/>
    <col min="7" max="7" width="9.7109375" bestFit="1" customWidth="1"/>
  </cols>
  <sheetData>
    <row r="1" spans="2:7" x14ac:dyDescent="0.25">
      <c r="B1" s="184" t="s">
        <v>419</v>
      </c>
      <c r="C1" t="s">
        <v>3</v>
      </c>
    </row>
    <row r="2" spans="2:7" ht="15.75" x14ac:dyDescent="0.25">
      <c r="E2" s="43" t="s">
        <v>431</v>
      </c>
      <c r="F2" s="157" t="s">
        <v>432</v>
      </c>
    </row>
    <row r="3" spans="2:7" ht="18.75" x14ac:dyDescent="0.3">
      <c r="B3" s="192" t="s">
        <v>420</v>
      </c>
    </row>
    <row r="5" spans="2:7" x14ac:dyDescent="0.25">
      <c r="B5" s="193" t="s">
        <v>421</v>
      </c>
      <c r="D5" s="194" t="s">
        <v>425</v>
      </c>
      <c r="E5" s="89"/>
      <c r="F5" s="89"/>
      <c r="G5" s="187" t="s">
        <v>426</v>
      </c>
    </row>
    <row r="7" spans="2:7" x14ac:dyDescent="0.25">
      <c r="B7" t="s">
        <v>422</v>
      </c>
      <c r="D7" t="s">
        <v>423</v>
      </c>
      <c r="G7" s="195">
        <f>DATE(2022,4,2)</f>
        <v>44653</v>
      </c>
    </row>
    <row r="9" spans="2:7" ht="30" x14ac:dyDescent="0.25">
      <c r="B9" s="197" t="s">
        <v>424</v>
      </c>
      <c r="D9" s="196" t="s">
        <v>479</v>
      </c>
      <c r="G9" s="198">
        <f>DATE(2022,4,12)</f>
        <v>44663</v>
      </c>
    </row>
    <row r="11" spans="2:7" x14ac:dyDescent="0.25">
      <c r="B11" t="s">
        <v>91</v>
      </c>
      <c r="D11" t="s">
        <v>429</v>
      </c>
      <c r="G11" s="43" t="s">
        <v>428</v>
      </c>
    </row>
    <row r="13" spans="2:7" x14ac:dyDescent="0.25">
      <c r="B13" t="s">
        <v>430</v>
      </c>
      <c r="D13" t="s">
        <v>478</v>
      </c>
      <c r="G13" s="198">
        <f>DATE(2022,3,8)</f>
        <v>44628</v>
      </c>
    </row>
    <row r="15" spans="2:7" x14ac:dyDescent="0.25">
      <c r="B15" t="s">
        <v>94</v>
      </c>
      <c r="D15" t="s">
        <v>433</v>
      </c>
      <c r="G15" s="43" t="s">
        <v>428</v>
      </c>
    </row>
    <row r="17" spans="2:7" x14ac:dyDescent="0.25">
      <c r="B17" t="s">
        <v>434</v>
      </c>
      <c r="D17" t="s">
        <v>435</v>
      </c>
      <c r="G17" s="43" t="s">
        <v>428</v>
      </c>
    </row>
    <row r="19" spans="2:7" x14ac:dyDescent="0.25">
      <c r="B19" s="90" t="s">
        <v>436</v>
      </c>
      <c r="D19" t="s">
        <v>437</v>
      </c>
      <c r="G19" s="43" t="s">
        <v>428</v>
      </c>
    </row>
    <row r="21" spans="2:7" x14ac:dyDescent="0.25">
      <c r="B21" s="90" t="s">
        <v>438</v>
      </c>
      <c r="D21" t="s">
        <v>441</v>
      </c>
      <c r="G21" s="43" t="s">
        <v>428</v>
      </c>
    </row>
    <row r="23" spans="2:7" x14ac:dyDescent="0.25">
      <c r="B23" t="s">
        <v>34</v>
      </c>
      <c r="D23" t="s">
        <v>439</v>
      </c>
    </row>
    <row r="25" spans="2:7" x14ac:dyDescent="0.25">
      <c r="B25" s="90" t="s">
        <v>440</v>
      </c>
      <c r="D25" t="s">
        <v>443</v>
      </c>
      <c r="G25" s="43" t="s">
        <v>428</v>
      </c>
    </row>
    <row r="27" spans="2:7" x14ac:dyDescent="0.25">
      <c r="B27" s="90" t="s">
        <v>442</v>
      </c>
      <c r="D27" t="s">
        <v>444</v>
      </c>
      <c r="G27" s="43" t="s">
        <v>428</v>
      </c>
    </row>
    <row r="29" spans="2:7" x14ac:dyDescent="0.25">
      <c r="B29" s="90" t="s">
        <v>446</v>
      </c>
      <c r="D29" t="s">
        <v>445</v>
      </c>
      <c r="G29" s="43" t="s">
        <v>428</v>
      </c>
    </row>
    <row r="31" spans="2:7" x14ac:dyDescent="0.25">
      <c r="B31" s="90" t="s">
        <v>447</v>
      </c>
      <c r="D31" t="s">
        <v>448</v>
      </c>
      <c r="G31" s="43" t="s">
        <v>428</v>
      </c>
    </row>
    <row r="33" spans="2:7" x14ac:dyDescent="0.25">
      <c r="B33" s="90" t="s">
        <v>449</v>
      </c>
      <c r="D33" t="s">
        <v>450</v>
      </c>
      <c r="G33" s="43" t="s">
        <v>428</v>
      </c>
    </row>
    <row r="35" spans="2:7" x14ac:dyDescent="0.25">
      <c r="B35" s="90" t="s">
        <v>451</v>
      </c>
      <c r="D35" t="s">
        <v>452</v>
      </c>
      <c r="G35" s="43" t="s">
        <v>428</v>
      </c>
    </row>
    <row r="37" spans="2:7" x14ac:dyDescent="0.25">
      <c r="B37" s="90" t="s">
        <v>453</v>
      </c>
      <c r="D37" t="s">
        <v>454</v>
      </c>
      <c r="G37" s="43" t="s">
        <v>428</v>
      </c>
    </row>
    <row r="39" spans="2:7" x14ac:dyDescent="0.25">
      <c r="B39" s="90" t="s">
        <v>455</v>
      </c>
      <c r="D39" t="s">
        <v>456</v>
      </c>
      <c r="G39" s="43" t="s">
        <v>428</v>
      </c>
    </row>
    <row r="41" spans="2:7" x14ac:dyDescent="0.25">
      <c r="B41" s="90" t="s">
        <v>457</v>
      </c>
      <c r="D41" t="s">
        <v>458</v>
      </c>
      <c r="G41" s="43" t="s">
        <v>428</v>
      </c>
    </row>
    <row r="43" spans="2:7" x14ac:dyDescent="0.25">
      <c r="B43" s="90" t="s">
        <v>459</v>
      </c>
      <c r="D43" t="s">
        <v>460</v>
      </c>
      <c r="G43" s="43" t="s">
        <v>428</v>
      </c>
    </row>
    <row r="45" spans="2:7" x14ac:dyDescent="0.25">
      <c r="B45" s="90" t="s">
        <v>461</v>
      </c>
      <c r="D45" t="s">
        <v>463</v>
      </c>
      <c r="G45" s="43" t="s">
        <v>428</v>
      </c>
    </row>
    <row r="47" spans="2:7" x14ac:dyDescent="0.25">
      <c r="B47" s="90" t="s">
        <v>462</v>
      </c>
      <c r="D47" t="s">
        <v>464</v>
      </c>
      <c r="G47" s="43" t="s">
        <v>428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3F64-CA9E-4B83-9DA7-3E9F296F3430}">
  <dimension ref="A1:AI82"/>
  <sheetViews>
    <sheetView topLeftCell="A22" workbookViewId="0">
      <selection activeCell="U43" sqref="U43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</cols>
  <sheetData>
    <row r="1" spans="2:35" ht="18.75" x14ac:dyDescent="0.3">
      <c r="B1" s="19" t="s">
        <v>3</v>
      </c>
      <c r="E1" s="14" t="s">
        <v>155</v>
      </c>
      <c r="F1" s="14"/>
    </row>
    <row r="2" spans="2:35" x14ac:dyDescent="0.25">
      <c r="Q2" s="65"/>
    </row>
    <row r="3" spans="2:35" ht="15.75" x14ac:dyDescent="0.25">
      <c r="B3" t="s">
        <v>70</v>
      </c>
      <c r="E3" s="212">
        <f>DATE(1937,3,30)</f>
        <v>13604</v>
      </c>
      <c r="F3" s="212"/>
      <c r="G3" s="212"/>
      <c r="H3" s="212"/>
      <c r="Q3" s="65"/>
    </row>
    <row r="4" spans="2:35" x14ac:dyDescent="0.25">
      <c r="E4" s="20"/>
      <c r="F4" s="20"/>
      <c r="Q4" s="65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2:35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Q5" s="165"/>
      <c r="R5" s="83"/>
      <c r="S5" s="80"/>
      <c r="T5" s="80"/>
      <c r="U5" s="80"/>
      <c r="V5" s="80"/>
      <c r="W5" s="80"/>
      <c r="X5" s="165"/>
      <c r="Y5" s="165"/>
      <c r="Z5" s="80"/>
      <c r="AA5" s="80"/>
      <c r="AB5" s="80"/>
      <c r="AC5" s="80"/>
      <c r="AD5" s="80"/>
      <c r="AE5" s="81"/>
      <c r="AF5" s="80"/>
      <c r="AG5" s="44"/>
      <c r="AH5" s="82"/>
      <c r="AI5" s="44"/>
    </row>
    <row r="6" spans="2:35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Q6" s="65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2:35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P7" s="44"/>
      <c r="Q7" s="65"/>
      <c r="R7" s="44"/>
    </row>
    <row r="8" spans="2:35" ht="15.75" x14ac:dyDescent="0.25">
      <c r="B8" s="25" t="s">
        <v>11</v>
      </c>
      <c r="C8" s="25"/>
      <c r="D8" s="25"/>
      <c r="E8" s="52" t="s">
        <v>334</v>
      </c>
      <c r="F8" s="52"/>
      <c r="G8" s="28"/>
      <c r="H8" s="28"/>
      <c r="I8" s="28"/>
      <c r="J8" s="25" t="s">
        <v>82</v>
      </c>
      <c r="K8" s="28"/>
      <c r="L8" s="28"/>
      <c r="M8" s="25" t="s">
        <v>83</v>
      </c>
      <c r="N8" s="28"/>
      <c r="P8" s="44"/>
      <c r="Q8" s="65"/>
      <c r="R8" s="44"/>
    </row>
    <row r="9" spans="2:35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P9" s="44"/>
      <c r="Q9" s="65"/>
      <c r="R9" s="44"/>
    </row>
    <row r="10" spans="2:35" x14ac:dyDescent="0.25">
      <c r="B10" s="25" t="s">
        <v>13</v>
      </c>
      <c r="C10" s="25"/>
      <c r="D10" s="25"/>
      <c r="E10" s="25" t="s">
        <v>154</v>
      </c>
      <c r="F10" s="25"/>
      <c r="G10" s="28"/>
      <c r="H10" s="28"/>
      <c r="I10" s="28"/>
      <c r="J10" s="219">
        <v>9009</v>
      </c>
      <c r="K10" s="219"/>
      <c r="L10" s="219"/>
      <c r="M10" s="25"/>
      <c r="N10" s="28"/>
      <c r="P10" s="44"/>
      <c r="Q10" s="82"/>
      <c r="R10" s="44"/>
    </row>
    <row r="11" spans="2:35" x14ac:dyDescent="0.25">
      <c r="G11" s="18"/>
      <c r="H11" s="18"/>
      <c r="I11" s="18"/>
      <c r="J11" s="18"/>
      <c r="K11" s="18"/>
      <c r="L11" s="18"/>
      <c r="M11" s="18"/>
      <c r="N11" s="18"/>
      <c r="P11" s="44"/>
      <c r="Q11" s="65"/>
      <c r="R11" s="44"/>
    </row>
    <row r="12" spans="2:35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P12" s="44"/>
      <c r="Q12" s="65"/>
      <c r="R12" s="44"/>
    </row>
    <row r="13" spans="2:35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P13" s="44"/>
      <c r="Q13" s="65"/>
      <c r="R13" s="44"/>
    </row>
    <row r="14" spans="2:35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P14" s="44"/>
      <c r="Q14" s="44"/>
      <c r="R14" s="117"/>
    </row>
    <row r="15" spans="2:35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214">
        <f>+DATE(1916,11,28)</f>
        <v>6177</v>
      </c>
      <c r="K15" s="214"/>
      <c r="L15" s="214"/>
      <c r="M15" s="214">
        <v>7746</v>
      </c>
      <c r="N15" s="214"/>
      <c r="P15" s="44"/>
      <c r="Q15" s="65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2:35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  <c r="P16" s="44"/>
      <c r="Q16" s="65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2:29" ht="15.75" x14ac:dyDescent="0.25">
      <c r="B17" s="30" t="s">
        <v>17</v>
      </c>
      <c r="C17" s="30"/>
      <c r="D17" s="30"/>
      <c r="E17" s="30" t="s">
        <v>315</v>
      </c>
      <c r="F17" s="30"/>
      <c r="G17" s="31"/>
      <c r="H17" s="31"/>
      <c r="I17" s="31"/>
      <c r="J17" s="214">
        <f>+DATE(1922,3,22)</f>
        <v>8117</v>
      </c>
      <c r="K17" s="214"/>
      <c r="L17" s="214"/>
      <c r="M17" s="214">
        <v>8922</v>
      </c>
      <c r="N17" s="214"/>
      <c r="P17" s="44"/>
      <c r="Q17" s="65"/>
      <c r="R17" s="44"/>
      <c r="S17" s="44"/>
      <c r="T17" s="44"/>
      <c r="U17" s="167"/>
      <c r="V17" s="166"/>
      <c r="W17" s="144"/>
      <c r="X17" s="155"/>
      <c r="Y17" s="144"/>
      <c r="Z17" s="144"/>
      <c r="AA17" s="144"/>
      <c r="AB17" s="144"/>
      <c r="AC17" s="44"/>
    </row>
    <row r="18" spans="2:29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  <c r="P18" s="44"/>
      <c r="Q18" s="65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2:29" x14ac:dyDescent="0.25">
      <c r="B19" s="30" t="s">
        <v>17</v>
      </c>
      <c r="C19" s="30"/>
      <c r="D19" s="30"/>
      <c r="E19" s="30" t="s">
        <v>316</v>
      </c>
      <c r="F19" s="30"/>
      <c r="G19" s="31"/>
      <c r="H19" s="31"/>
      <c r="I19" s="31"/>
      <c r="J19" s="214" t="s">
        <v>341</v>
      </c>
      <c r="K19" s="214"/>
      <c r="L19" s="31"/>
      <c r="M19" s="31"/>
      <c r="N19" s="31"/>
      <c r="P19" s="44"/>
      <c r="Q19" s="65"/>
      <c r="R19" s="44"/>
    </row>
    <row r="20" spans="2:29" x14ac:dyDescent="0.25">
      <c r="G20" s="18"/>
      <c r="H20" s="18"/>
      <c r="I20" s="18"/>
      <c r="J20" s="18"/>
      <c r="K20" s="18"/>
      <c r="L20" s="18"/>
      <c r="M20" s="18"/>
      <c r="N20" s="18"/>
      <c r="P20" s="44"/>
      <c r="Q20" s="65"/>
      <c r="R20" s="44"/>
    </row>
    <row r="21" spans="2:29" ht="15.75" x14ac:dyDescent="0.25">
      <c r="B21" s="21" t="s">
        <v>25</v>
      </c>
      <c r="C21" s="21"/>
      <c r="D21" s="21"/>
      <c r="E21" s="84" t="s">
        <v>339</v>
      </c>
      <c r="F21" s="84"/>
      <c r="G21" s="79"/>
      <c r="H21" s="79"/>
      <c r="I21" s="79"/>
      <c r="J21" s="79"/>
      <c r="K21" s="18"/>
      <c r="L21" s="18"/>
      <c r="M21" s="18"/>
      <c r="N21" s="18"/>
      <c r="P21" s="44"/>
      <c r="Q21" s="65"/>
      <c r="R21" s="44"/>
    </row>
    <row r="22" spans="2:29" x14ac:dyDescent="0.25">
      <c r="G22" s="18"/>
      <c r="H22" s="18"/>
      <c r="I22" s="18"/>
      <c r="J22" s="18"/>
      <c r="K22" s="18"/>
      <c r="L22" s="18"/>
      <c r="M22" s="18"/>
      <c r="N22" s="18"/>
      <c r="P22" s="44"/>
      <c r="Q22" s="65"/>
      <c r="R22" s="44"/>
    </row>
    <row r="23" spans="2:29" ht="15.75" x14ac:dyDescent="0.25">
      <c r="B23" t="s">
        <v>26</v>
      </c>
      <c r="E23" t="s">
        <v>27</v>
      </c>
      <c r="G23" s="18"/>
      <c r="H23" s="18"/>
      <c r="I23" s="18"/>
      <c r="J23" s="212">
        <f>DATE(1937,3,30)</f>
        <v>13604</v>
      </c>
      <c r="K23" s="212"/>
      <c r="L23" s="212"/>
      <c r="M23" s="212"/>
      <c r="N23" s="18"/>
      <c r="Q23" s="65"/>
    </row>
    <row r="24" spans="2:29" x14ac:dyDescent="0.25">
      <c r="G24" s="18"/>
      <c r="H24" s="18"/>
      <c r="I24" s="18"/>
      <c r="J24" s="18"/>
      <c r="K24" s="18"/>
      <c r="L24" s="18"/>
      <c r="M24" s="18"/>
      <c r="N24" s="18"/>
      <c r="Q24" s="65"/>
    </row>
    <row r="25" spans="2:29" ht="15.75" x14ac:dyDescent="0.25">
      <c r="B25" t="s">
        <v>28</v>
      </c>
      <c r="E25" t="s">
        <v>254</v>
      </c>
      <c r="G25" s="18"/>
      <c r="H25" s="18"/>
      <c r="I25" s="18"/>
      <c r="J25" s="212">
        <f>DATE(1937,3,30)</f>
        <v>13604</v>
      </c>
      <c r="K25" s="212"/>
      <c r="L25" s="212"/>
      <c r="M25" s="212"/>
      <c r="N25" s="18"/>
      <c r="Q25" s="65"/>
    </row>
    <row r="26" spans="2:29" x14ac:dyDescent="0.25">
      <c r="G26" s="18"/>
      <c r="H26" s="18"/>
      <c r="I26" s="18"/>
      <c r="J26" s="18"/>
      <c r="K26" s="18"/>
      <c r="L26" s="18"/>
      <c r="M26" s="18"/>
      <c r="N26" s="18"/>
      <c r="Q26" s="65"/>
    </row>
    <row r="27" spans="2:29" x14ac:dyDescent="0.25">
      <c r="B27" t="s">
        <v>23</v>
      </c>
      <c r="E27" t="s">
        <v>68</v>
      </c>
      <c r="G27" s="18"/>
      <c r="H27" s="18"/>
      <c r="I27" s="18"/>
      <c r="J27" s="18"/>
      <c r="K27" s="18"/>
      <c r="L27" s="18"/>
      <c r="M27" s="18"/>
      <c r="N27" s="18"/>
      <c r="Q27" s="65"/>
    </row>
    <row r="28" spans="2:29" x14ac:dyDescent="0.25">
      <c r="Q28" s="44"/>
    </row>
    <row r="29" spans="2:29" x14ac:dyDescent="0.25">
      <c r="B29" t="s">
        <v>24</v>
      </c>
      <c r="E29" t="s">
        <v>340</v>
      </c>
      <c r="H29" s="18"/>
      <c r="I29" s="18"/>
      <c r="J29" s="18"/>
      <c r="K29" s="18"/>
      <c r="L29" s="18"/>
    </row>
    <row r="31" spans="2:29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126" t="s">
        <v>31</v>
      </c>
      <c r="C33" s="126" t="s">
        <v>32</v>
      </c>
      <c r="E33" s="4" t="s">
        <v>41</v>
      </c>
      <c r="F33" s="126" t="s">
        <v>290</v>
      </c>
      <c r="H33" s="4" t="s">
        <v>40</v>
      </c>
      <c r="J33" s="163" t="s">
        <v>45</v>
      </c>
      <c r="L33" s="206" t="s">
        <v>50</v>
      </c>
      <c r="M33" s="206"/>
    </row>
    <row r="34" spans="1:18" x14ac:dyDescent="0.25">
      <c r="F34" s="121" t="s">
        <v>291</v>
      </c>
      <c r="J34" s="126" t="s">
        <v>46</v>
      </c>
      <c r="L34" s="126" t="s">
        <v>9</v>
      </c>
      <c r="M34" s="126" t="s">
        <v>10</v>
      </c>
      <c r="O34" s="125" t="s">
        <v>81</v>
      </c>
    </row>
    <row r="35" spans="1:18" x14ac:dyDescent="0.25">
      <c r="A35" s="44"/>
      <c r="J35" s="126"/>
      <c r="L35" s="163"/>
      <c r="M35" s="163"/>
    </row>
    <row r="36" spans="1:18" x14ac:dyDescent="0.25">
      <c r="A36" s="7">
        <v>2</v>
      </c>
      <c r="B36" s="163" t="s">
        <v>7</v>
      </c>
      <c r="C36">
        <v>31081</v>
      </c>
      <c r="E36" t="s">
        <v>368</v>
      </c>
      <c r="F36" s="163" t="s">
        <v>281</v>
      </c>
      <c r="H36" s="85" t="s">
        <v>47</v>
      </c>
      <c r="J36" s="163">
        <v>330</v>
      </c>
      <c r="L36" s="11">
        <v>4081</v>
      </c>
      <c r="M36" s="39">
        <v>3964</v>
      </c>
      <c r="O36" s="7"/>
      <c r="P36" s="14" t="s">
        <v>65</v>
      </c>
      <c r="Q36" s="14"/>
      <c r="R36" s="14"/>
    </row>
    <row r="37" spans="1:18" x14ac:dyDescent="0.25">
      <c r="A37" s="8">
        <v>3</v>
      </c>
      <c r="B37" s="163" t="s">
        <v>122</v>
      </c>
      <c r="C37">
        <v>174094</v>
      </c>
      <c r="E37" t="s">
        <v>369</v>
      </c>
      <c r="F37" s="163" t="s">
        <v>281</v>
      </c>
      <c r="H37" s="85" t="s">
        <v>47</v>
      </c>
      <c r="J37" s="163">
        <v>3964</v>
      </c>
      <c r="L37" s="11">
        <v>4081</v>
      </c>
      <c r="M37" s="39">
        <v>3964</v>
      </c>
    </row>
    <row r="38" spans="1:18" x14ac:dyDescent="0.25">
      <c r="A38" s="7">
        <v>4</v>
      </c>
      <c r="B38" s="163" t="s">
        <v>34</v>
      </c>
      <c r="C38">
        <v>73186</v>
      </c>
      <c r="E38" t="s">
        <v>370</v>
      </c>
      <c r="F38" s="163" t="s">
        <v>281</v>
      </c>
      <c r="H38" s="85" t="s">
        <v>47</v>
      </c>
      <c r="J38" s="163">
        <v>172</v>
      </c>
      <c r="L38" s="11">
        <v>4081</v>
      </c>
      <c r="M38" s="39">
        <v>3964</v>
      </c>
      <c r="O38" s="8"/>
      <c r="P38" s="15" t="s">
        <v>66</v>
      </c>
      <c r="Q38" s="15"/>
      <c r="R38" s="15"/>
    </row>
    <row r="39" spans="1:18" x14ac:dyDescent="0.25">
      <c r="A39" s="7">
        <v>5</v>
      </c>
      <c r="B39" s="163" t="s">
        <v>34</v>
      </c>
      <c r="C39">
        <v>76739</v>
      </c>
      <c r="E39" t="s">
        <v>370</v>
      </c>
      <c r="F39" s="163" t="s">
        <v>281</v>
      </c>
      <c r="H39" s="85" t="s">
        <v>47</v>
      </c>
      <c r="J39" s="163">
        <v>172</v>
      </c>
      <c r="L39" s="11">
        <v>4081</v>
      </c>
      <c r="M39" s="39">
        <v>3964</v>
      </c>
    </row>
    <row r="40" spans="1:18" x14ac:dyDescent="0.25">
      <c r="A40" s="7">
        <v>6</v>
      </c>
      <c r="B40" s="163" t="s">
        <v>34</v>
      </c>
      <c r="C40">
        <v>75528</v>
      </c>
      <c r="E40" t="s">
        <v>370</v>
      </c>
      <c r="F40" s="163" t="s">
        <v>281</v>
      </c>
      <c r="H40" s="85" t="s">
        <v>47</v>
      </c>
      <c r="J40" s="163">
        <v>172</v>
      </c>
      <c r="L40" s="11">
        <v>4081</v>
      </c>
      <c r="M40" s="39">
        <v>3964</v>
      </c>
      <c r="O40" s="34" t="s">
        <v>47</v>
      </c>
      <c r="P40" t="s">
        <v>79</v>
      </c>
    </row>
    <row r="41" spans="1:18" x14ac:dyDescent="0.25">
      <c r="A41" s="7">
        <v>7</v>
      </c>
      <c r="B41" s="163" t="s">
        <v>7</v>
      </c>
      <c r="C41">
        <v>31384</v>
      </c>
      <c r="E41" t="s">
        <v>371</v>
      </c>
      <c r="F41" s="163" t="s">
        <v>281</v>
      </c>
      <c r="H41" s="85" t="s">
        <v>47</v>
      </c>
      <c r="J41" s="163">
        <v>330</v>
      </c>
      <c r="L41" s="11">
        <v>4081</v>
      </c>
      <c r="M41" s="39">
        <v>3964</v>
      </c>
    </row>
    <row r="42" spans="1:18" x14ac:dyDescent="0.25">
      <c r="A42" s="7">
        <v>8</v>
      </c>
      <c r="B42" s="163" t="s">
        <v>7</v>
      </c>
      <c r="C42">
        <v>31569</v>
      </c>
      <c r="E42" t="s">
        <v>368</v>
      </c>
      <c r="F42" s="163" t="s">
        <v>281</v>
      </c>
      <c r="H42" s="85" t="s">
        <v>47</v>
      </c>
      <c r="J42" s="163">
        <v>330</v>
      </c>
      <c r="L42" s="11">
        <v>4081</v>
      </c>
      <c r="M42" s="39">
        <v>3964</v>
      </c>
      <c r="O42" s="17" t="s">
        <v>67</v>
      </c>
      <c r="P42" s="17"/>
      <c r="Q42" s="17"/>
    </row>
    <row r="43" spans="1:18" x14ac:dyDescent="0.25">
      <c r="A43" s="7">
        <v>9</v>
      </c>
      <c r="B43" s="163" t="s">
        <v>34</v>
      </c>
      <c r="C43">
        <v>81265</v>
      </c>
      <c r="E43" t="s">
        <v>372</v>
      </c>
      <c r="F43" s="163" t="s">
        <v>281</v>
      </c>
      <c r="H43" s="117" t="s">
        <v>33</v>
      </c>
      <c r="J43" s="163">
        <v>123</v>
      </c>
      <c r="L43" s="11">
        <v>4081</v>
      </c>
      <c r="M43" s="39">
        <v>3964</v>
      </c>
    </row>
    <row r="44" spans="1:18" x14ac:dyDescent="0.25">
      <c r="A44" s="7">
        <v>10</v>
      </c>
      <c r="B44" s="168" t="s">
        <v>222</v>
      </c>
      <c r="C44">
        <v>40075</v>
      </c>
      <c r="E44" t="s">
        <v>373</v>
      </c>
      <c r="F44" s="163" t="s">
        <v>281</v>
      </c>
      <c r="H44" s="117" t="s">
        <v>33</v>
      </c>
      <c r="J44" s="163">
        <v>123</v>
      </c>
      <c r="L44" s="11">
        <v>4081</v>
      </c>
      <c r="M44" s="39">
        <v>3964</v>
      </c>
      <c r="O44" s="35">
        <v>4081</v>
      </c>
      <c r="P44" t="s">
        <v>53</v>
      </c>
    </row>
    <row r="45" spans="1:18" x14ac:dyDescent="0.25">
      <c r="A45" s="7">
        <v>11</v>
      </c>
      <c r="B45" s="163" t="s">
        <v>7</v>
      </c>
      <c r="C45">
        <v>17209</v>
      </c>
      <c r="E45" t="s">
        <v>372</v>
      </c>
      <c r="F45" s="163" t="s">
        <v>281</v>
      </c>
      <c r="H45" s="117" t="s">
        <v>33</v>
      </c>
      <c r="J45" s="163">
        <v>123</v>
      </c>
      <c r="L45" s="11">
        <v>4081</v>
      </c>
      <c r="M45" s="39">
        <v>3964</v>
      </c>
      <c r="O45" s="88"/>
      <c r="P45" s="44"/>
      <c r="Q45" s="44"/>
    </row>
    <row r="46" spans="1:18" x14ac:dyDescent="0.25">
      <c r="A46" s="7">
        <v>12</v>
      </c>
      <c r="B46" s="163" t="s">
        <v>7</v>
      </c>
      <c r="C46">
        <v>17290</v>
      </c>
      <c r="E46" t="s">
        <v>372</v>
      </c>
      <c r="F46" s="163" t="s">
        <v>281</v>
      </c>
      <c r="H46" s="117" t="s">
        <v>33</v>
      </c>
      <c r="J46" s="163">
        <v>123</v>
      </c>
      <c r="L46" s="11">
        <v>4081</v>
      </c>
      <c r="M46" s="39">
        <v>3964</v>
      </c>
      <c r="O46" s="38">
        <v>4009</v>
      </c>
      <c r="P46" t="s">
        <v>54</v>
      </c>
      <c r="Q46" s="44"/>
    </row>
    <row r="47" spans="1:18" x14ac:dyDescent="0.25">
      <c r="A47" s="7">
        <v>13</v>
      </c>
      <c r="B47" s="163" t="s">
        <v>7</v>
      </c>
      <c r="C47">
        <v>31011</v>
      </c>
      <c r="E47" t="s">
        <v>368</v>
      </c>
      <c r="F47" s="163" t="s">
        <v>281</v>
      </c>
      <c r="H47" s="85" t="s">
        <v>47</v>
      </c>
      <c r="J47" s="163">
        <v>172</v>
      </c>
      <c r="L47" s="11">
        <v>4081</v>
      </c>
      <c r="M47" s="39">
        <v>3964</v>
      </c>
      <c r="O47" s="88"/>
      <c r="P47" s="44"/>
      <c r="Q47" s="44"/>
    </row>
    <row r="48" spans="1:18" x14ac:dyDescent="0.25">
      <c r="A48" s="7">
        <v>14</v>
      </c>
      <c r="B48" s="163" t="s">
        <v>39</v>
      </c>
      <c r="C48">
        <v>76634</v>
      </c>
      <c r="E48" t="s">
        <v>365</v>
      </c>
      <c r="F48" s="163" t="s">
        <v>279</v>
      </c>
      <c r="H48" s="85" t="s">
        <v>47</v>
      </c>
      <c r="J48" s="120" t="s">
        <v>342</v>
      </c>
      <c r="L48" s="11">
        <v>4081</v>
      </c>
      <c r="M48" s="39">
        <v>3964</v>
      </c>
      <c r="O48" s="39">
        <v>3964</v>
      </c>
      <c r="P48" t="s">
        <v>56</v>
      </c>
    </row>
    <row r="49" spans="1:18" x14ac:dyDescent="0.25">
      <c r="A49" s="7">
        <v>15</v>
      </c>
      <c r="B49" s="163" t="s">
        <v>39</v>
      </c>
      <c r="C49">
        <v>77684</v>
      </c>
      <c r="E49" t="s">
        <v>365</v>
      </c>
      <c r="F49" s="163" t="s">
        <v>279</v>
      </c>
      <c r="H49" s="85" t="s">
        <v>47</v>
      </c>
      <c r="J49" s="120" t="s">
        <v>342</v>
      </c>
      <c r="L49" s="11">
        <v>4081</v>
      </c>
      <c r="M49" s="39">
        <v>3964</v>
      </c>
      <c r="Q49" s="44"/>
    </row>
    <row r="50" spans="1:18" x14ac:dyDescent="0.25">
      <c r="A50" s="8">
        <v>16</v>
      </c>
      <c r="B50" s="163" t="s">
        <v>224</v>
      </c>
      <c r="C50">
        <v>3123</v>
      </c>
      <c r="E50" s="44" t="s">
        <v>367</v>
      </c>
      <c r="F50" s="163" t="s">
        <v>285</v>
      </c>
      <c r="H50" s="85" t="s">
        <v>47</v>
      </c>
      <c r="J50" s="65">
        <v>123</v>
      </c>
      <c r="L50" s="11">
        <v>4081</v>
      </c>
      <c r="M50" s="39">
        <v>3964</v>
      </c>
    </row>
    <row r="51" spans="1:18" x14ac:dyDescent="0.25">
      <c r="A51" s="8">
        <v>17</v>
      </c>
      <c r="B51" s="163" t="s">
        <v>122</v>
      </c>
      <c r="C51">
        <v>57184</v>
      </c>
      <c r="F51" s="163" t="s">
        <v>343</v>
      </c>
      <c r="H51" s="85" t="s">
        <v>47</v>
      </c>
      <c r="J51" s="65">
        <v>3964</v>
      </c>
      <c r="L51" s="11">
        <v>4081</v>
      </c>
      <c r="M51" s="39">
        <v>3964</v>
      </c>
    </row>
    <row r="52" spans="1:18" x14ac:dyDescent="0.25">
      <c r="A52" s="8">
        <v>18</v>
      </c>
      <c r="B52" s="163" t="s">
        <v>122</v>
      </c>
      <c r="C52">
        <v>51803</v>
      </c>
      <c r="E52" s="44" t="s">
        <v>379</v>
      </c>
      <c r="F52" s="163" t="s">
        <v>343</v>
      </c>
      <c r="H52" s="85" t="s">
        <v>47</v>
      </c>
      <c r="J52" s="65">
        <v>3964</v>
      </c>
      <c r="L52" s="11">
        <v>4081</v>
      </c>
      <c r="M52" s="39">
        <v>3964</v>
      </c>
    </row>
    <row r="53" spans="1:18" x14ac:dyDescent="0.25">
      <c r="A53" s="8">
        <f>1+A52</f>
        <v>19</v>
      </c>
      <c r="B53" s="163" t="s">
        <v>122</v>
      </c>
      <c r="C53">
        <v>50292</v>
      </c>
      <c r="E53" s="44" t="s">
        <v>380</v>
      </c>
      <c r="F53" s="163" t="s">
        <v>343</v>
      </c>
      <c r="H53" s="85" t="s">
        <v>47</v>
      </c>
      <c r="J53" s="65">
        <v>3964</v>
      </c>
      <c r="L53" s="11">
        <v>4081</v>
      </c>
      <c r="M53" s="39">
        <v>3964</v>
      </c>
      <c r="O53" s="118"/>
      <c r="P53" s="118"/>
      <c r="Q53" s="44"/>
      <c r="R53" s="44"/>
    </row>
    <row r="54" spans="1:18" x14ac:dyDescent="0.25">
      <c r="A54" s="8">
        <f t="shared" ref="A54:A60" si="0">1+A53</f>
        <v>20</v>
      </c>
      <c r="B54" s="163" t="s">
        <v>122</v>
      </c>
      <c r="C54">
        <v>84169</v>
      </c>
      <c r="E54" s="44" t="s">
        <v>344</v>
      </c>
      <c r="F54" s="163" t="s">
        <v>281</v>
      </c>
      <c r="G54" s="44"/>
      <c r="H54" s="86" t="s">
        <v>234</v>
      </c>
      <c r="J54" s="163">
        <v>123</v>
      </c>
      <c r="L54" s="11">
        <v>4081</v>
      </c>
      <c r="M54" s="39">
        <v>3964</v>
      </c>
      <c r="O54" s="44"/>
      <c r="P54" s="44"/>
      <c r="Q54" s="44"/>
      <c r="R54" s="44"/>
    </row>
    <row r="55" spans="1:18" x14ac:dyDescent="0.25">
      <c r="A55" s="7">
        <f t="shared" si="0"/>
        <v>21</v>
      </c>
      <c r="B55" s="168" t="s">
        <v>222</v>
      </c>
      <c r="C55">
        <v>45441</v>
      </c>
      <c r="E55" t="s">
        <v>374</v>
      </c>
      <c r="F55" s="163" t="s">
        <v>281</v>
      </c>
      <c r="H55" s="117" t="s">
        <v>33</v>
      </c>
      <c r="J55" s="163">
        <v>123</v>
      </c>
      <c r="L55" s="11">
        <v>4081</v>
      </c>
      <c r="M55" s="39">
        <v>3964</v>
      </c>
      <c r="O55" s="44"/>
      <c r="P55" s="44"/>
      <c r="Q55" s="44"/>
      <c r="R55" s="44"/>
    </row>
    <row r="56" spans="1:18" x14ac:dyDescent="0.25">
      <c r="A56" s="7">
        <f t="shared" si="0"/>
        <v>22</v>
      </c>
      <c r="B56" s="163" t="s">
        <v>34</v>
      </c>
      <c r="C56">
        <v>81457</v>
      </c>
      <c r="E56" t="s">
        <v>375</v>
      </c>
      <c r="F56" s="163" t="s">
        <v>281</v>
      </c>
      <c r="H56" s="117" t="s">
        <v>33</v>
      </c>
      <c r="J56" s="163">
        <v>123</v>
      </c>
      <c r="L56" s="11">
        <v>4081</v>
      </c>
      <c r="M56" s="39">
        <v>3964</v>
      </c>
      <c r="O56" s="44"/>
      <c r="P56" s="44"/>
      <c r="Q56" s="44"/>
      <c r="R56" s="44"/>
    </row>
    <row r="57" spans="1:18" x14ac:dyDescent="0.25">
      <c r="A57" s="8">
        <f t="shared" si="0"/>
        <v>23</v>
      </c>
      <c r="B57" s="163" t="s">
        <v>122</v>
      </c>
      <c r="C57">
        <v>84422</v>
      </c>
      <c r="E57" s="44" t="s">
        <v>344</v>
      </c>
      <c r="F57" s="163" t="s">
        <v>281</v>
      </c>
      <c r="G57" s="44"/>
      <c r="H57" s="85" t="s">
        <v>47</v>
      </c>
      <c r="J57" s="65">
        <v>3964</v>
      </c>
      <c r="L57" s="11">
        <v>4081</v>
      </c>
      <c r="M57" s="39">
        <v>3964</v>
      </c>
      <c r="O57" s="44"/>
      <c r="P57" s="44"/>
      <c r="Q57" s="44"/>
      <c r="R57" s="44"/>
    </row>
    <row r="58" spans="1:18" x14ac:dyDescent="0.25">
      <c r="A58" s="7">
        <f t="shared" si="0"/>
        <v>24</v>
      </c>
      <c r="B58" s="163" t="s">
        <v>34</v>
      </c>
      <c r="C58">
        <v>81386</v>
      </c>
      <c r="E58" t="s">
        <v>375</v>
      </c>
      <c r="F58" s="163" t="s">
        <v>281</v>
      </c>
      <c r="H58" s="117" t="s">
        <v>33</v>
      </c>
      <c r="J58" s="163">
        <v>123</v>
      </c>
      <c r="L58" s="11">
        <v>4081</v>
      </c>
      <c r="M58" s="39">
        <v>3964</v>
      </c>
      <c r="O58" s="44"/>
      <c r="P58" s="44"/>
      <c r="Q58" s="44"/>
      <c r="R58" s="44"/>
    </row>
    <row r="59" spans="1:18" x14ac:dyDescent="0.25">
      <c r="A59" s="7">
        <f t="shared" si="0"/>
        <v>25</v>
      </c>
      <c r="B59" s="163" t="s">
        <v>34</v>
      </c>
      <c r="C59">
        <v>81232</v>
      </c>
      <c r="E59" t="s">
        <v>372</v>
      </c>
      <c r="F59" s="163" t="s">
        <v>281</v>
      </c>
      <c r="H59" s="117" t="s">
        <v>33</v>
      </c>
      <c r="J59" s="163">
        <v>123</v>
      </c>
      <c r="L59" s="11">
        <v>4081</v>
      </c>
      <c r="M59" s="39">
        <v>3964</v>
      </c>
      <c r="O59" s="44"/>
      <c r="P59" s="44"/>
      <c r="Q59" s="44"/>
      <c r="R59" s="44"/>
    </row>
    <row r="60" spans="1:18" x14ac:dyDescent="0.25">
      <c r="A60" s="7">
        <f t="shared" si="0"/>
        <v>26</v>
      </c>
      <c r="B60" s="65" t="s">
        <v>38</v>
      </c>
      <c r="C60" s="44">
        <v>72715</v>
      </c>
      <c r="D60" s="44"/>
      <c r="E60" t="s">
        <v>366</v>
      </c>
      <c r="F60" s="163" t="s">
        <v>281</v>
      </c>
      <c r="G60" s="44"/>
      <c r="H60" s="86" t="s">
        <v>234</v>
      </c>
      <c r="J60" s="163">
        <v>123</v>
      </c>
      <c r="L60" s="11">
        <v>4081</v>
      </c>
      <c r="M60" s="39">
        <v>3964</v>
      </c>
      <c r="O60" s="44"/>
      <c r="P60" s="44"/>
      <c r="Q60" s="44"/>
      <c r="R60" s="44"/>
    </row>
    <row r="61" spans="1:18" x14ac:dyDescent="0.25">
      <c r="A61" s="7">
        <v>27</v>
      </c>
      <c r="B61" s="65" t="s">
        <v>38</v>
      </c>
      <c r="C61" s="44">
        <v>72375</v>
      </c>
      <c r="D61" s="44"/>
      <c r="E61" t="s">
        <v>366</v>
      </c>
      <c r="F61" s="163" t="s">
        <v>281</v>
      </c>
      <c r="G61" s="44"/>
      <c r="H61" s="86" t="s">
        <v>234</v>
      </c>
      <c r="J61" s="163">
        <v>123</v>
      </c>
      <c r="K61" s="44"/>
      <c r="L61" s="11">
        <v>4081</v>
      </c>
      <c r="M61" s="39">
        <v>3964</v>
      </c>
    </row>
    <row r="62" spans="1:18" x14ac:dyDescent="0.25">
      <c r="A62" s="7">
        <v>28</v>
      </c>
      <c r="B62" s="163" t="s">
        <v>7</v>
      </c>
      <c r="C62">
        <v>17109</v>
      </c>
      <c r="E62" t="s">
        <v>372</v>
      </c>
      <c r="F62" s="163" t="s">
        <v>281</v>
      </c>
      <c r="G62" s="44"/>
      <c r="H62" s="86" t="s">
        <v>234</v>
      </c>
      <c r="J62" s="163">
        <v>123</v>
      </c>
      <c r="K62" s="44"/>
      <c r="L62" s="11">
        <v>4081</v>
      </c>
      <c r="M62" s="39">
        <v>3964</v>
      </c>
    </row>
    <row r="63" spans="1:18" x14ac:dyDescent="0.25">
      <c r="A63" s="44"/>
      <c r="B63" s="65"/>
      <c r="C63" s="44"/>
      <c r="D63" s="44"/>
      <c r="E63" s="44"/>
      <c r="F63" s="65"/>
      <c r="G63" s="44"/>
      <c r="H63" s="44"/>
      <c r="I63" s="44"/>
      <c r="J63" s="65"/>
      <c r="K63" s="44"/>
      <c r="L63" s="65"/>
      <c r="M63" s="88"/>
      <c r="N63" s="44"/>
    </row>
    <row r="64" spans="1:18" x14ac:dyDescent="0.25">
      <c r="A64" s="7">
        <v>29</v>
      </c>
      <c r="B64" s="164" t="s">
        <v>34</v>
      </c>
      <c r="C64">
        <v>81287</v>
      </c>
      <c r="E64" t="s">
        <v>376</v>
      </c>
      <c r="F64" s="164" t="s">
        <v>281</v>
      </c>
      <c r="H64" s="117" t="s">
        <v>33</v>
      </c>
      <c r="J64" s="164">
        <v>123</v>
      </c>
      <c r="L64" s="11">
        <v>4081</v>
      </c>
      <c r="M64" s="39">
        <v>3964</v>
      </c>
    </row>
    <row r="65" spans="1:13" x14ac:dyDescent="0.25">
      <c r="A65" s="7">
        <v>30</v>
      </c>
      <c r="B65" s="164" t="s">
        <v>7</v>
      </c>
      <c r="C65">
        <v>17109</v>
      </c>
      <c r="E65" t="s">
        <v>44</v>
      </c>
      <c r="F65" s="164" t="s">
        <v>281</v>
      </c>
      <c r="G65" s="44"/>
      <c r="H65" s="117" t="s">
        <v>33</v>
      </c>
      <c r="J65" s="164">
        <v>123</v>
      </c>
      <c r="K65" s="44"/>
      <c r="L65" s="11">
        <v>4081</v>
      </c>
      <c r="M65" s="39">
        <v>3964</v>
      </c>
    </row>
    <row r="66" spans="1:13" x14ac:dyDescent="0.25">
      <c r="A66" s="7">
        <v>31</v>
      </c>
      <c r="B66" s="164" t="s">
        <v>34</v>
      </c>
      <c r="C66">
        <v>81010</v>
      </c>
      <c r="E66" t="s">
        <v>44</v>
      </c>
      <c r="F66" s="164" t="s">
        <v>281</v>
      </c>
      <c r="H66" s="117" t="s">
        <v>33</v>
      </c>
      <c r="J66" s="164">
        <v>123</v>
      </c>
      <c r="L66" s="11">
        <v>4081</v>
      </c>
      <c r="M66" s="39">
        <v>3964</v>
      </c>
    </row>
    <row r="67" spans="1:13" x14ac:dyDescent="0.25">
      <c r="A67" s="7">
        <v>32</v>
      </c>
      <c r="B67" s="164" t="s">
        <v>7</v>
      </c>
      <c r="C67">
        <v>16446</v>
      </c>
      <c r="E67" t="s">
        <v>44</v>
      </c>
      <c r="F67" s="164" t="s">
        <v>281</v>
      </c>
      <c r="G67" s="44"/>
      <c r="H67" s="117" t="s">
        <v>33</v>
      </c>
      <c r="J67" s="164">
        <v>123</v>
      </c>
      <c r="K67" s="44"/>
      <c r="L67" s="11">
        <v>4081</v>
      </c>
      <c r="M67" s="39">
        <v>3964</v>
      </c>
    </row>
    <row r="68" spans="1:13" x14ac:dyDescent="0.25">
      <c r="A68" s="7">
        <v>33</v>
      </c>
      <c r="B68" s="164" t="s">
        <v>7</v>
      </c>
      <c r="C68">
        <v>16767</v>
      </c>
      <c r="E68" t="s">
        <v>44</v>
      </c>
      <c r="F68" s="164" t="s">
        <v>281</v>
      </c>
      <c r="G68" s="44"/>
      <c r="H68" s="117" t="s">
        <v>33</v>
      </c>
      <c r="J68" s="164">
        <v>123</v>
      </c>
      <c r="K68" s="44"/>
      <c r="L68" s="11">
        <v>4081</v>
      </c>
      <c r="M68" s="39">
        <v>3964</v>
      </c>
    </row>
    <row r="69" spans="1:13" x14ac:dyDescent="0.25">
      <c r="A69" s="7">
        <v>34</v>
      </c>
      <c r="B69" s="164" t="s">
        <v>34</v>
      </c>
      <c r="C69">
        <v>81404</v>
      </c>
      <c r="E69" t="s">
        <v>44</v>
      </c>
      <c r="F69" s="164" t="s">
        <v>281</v>
      </c>
      <c r="H69" s="117" t="s">
        <v>33</v>
      </c>
      <c r="J69" s="164">
        <v>123</v>
      </c>
      <c r="L69" s="11">
        <v>4081</v>
      </c>
      <c r="M69" s="39">
        <v>3964</v>
      </c>
    </row>
    <row r="70" spans="1:13" x14ac:dyDescent="0.25">
      <c r="A70" s="7">
        <f>1+A69</f>
        <v>35</v>
      </c>
      <c r="B70" s="164" t="s">
        <v>7</v>
      </c>
      <c r="C70">
        <v>20209</v>
      </c>
      <c r="E70" t="s">
        <v>377</v>
      </c>
      <c r="F70" s="173" t="s">
        <v>281</v>
      </c>
      <c r="H70" s="117" t="s">
        <v>33</v>
      </c>
      <c r="J70" s="164">
        <v>123</v>
      </c>
      <c r="L70" s="11">
        <v>4081</v>
      </c>
      <c r="M70" s="39">
        <v>3964</v>
      </c>
    </row>
    <row r="71" spans="1:13" x14ac:dyDescent="0.25">
      <c r="A71" s="7">
        <f t="shared" ref="A71:A79" si="1">1+A70</f>
        <v>36</v>
      </c>
      <c r="B71" s="168" t="s">
        <v>222</v>
      </c>
      <c r="C71">
        <v>41705</v>
      </c>
      <c r="E71" t="s">
        <v>373</v>
      </c>
      <c r="F71" s="164" t="s">
        <v>281</v>
      </c>
      <c r="H71" s="117" t="s">
        <v>33</v>
      </c>
      <c r="J71" s="164">
        <v>123</v>
      </c>
      <c r="L71" s="11">
        <v>4081</v>
      </c>
      <c r="M71" s="39">
        <v>3964</v>
      </c>
    </row>
    <row r="72" spans="1:13" x14ac:dyDescent="0.25">
      <c r="A72" s="7">
        <f t="shared" si="1"/>
        <v>37</v>
      </c>
      <c r="B72" s="164" t="s">
        <v>34</v>
      </c>
      <c r="C72">
        <v>81146</v>
      </c>
      <c r="E72" t="s">
        <v>372</v>
      </c>
      <c r="F72" s="164" t="s">
        <v>281</v>
      </c>
      <c r="H72" s="117" t="s">
        <v>33</v>
      </c>
      <c r="J72" s="164">
        <v>123</v>
      </c>
      <c r="L72" s="11">
        <v>4081</v>
      </c>
      <c r="M72" s="39">
        <v>3964</v>
      </c>
    </row>
    <row r="73" spans="1:13" x14ac:dyDescent="0.25">
      <c r="A73" s="7">
        <f t="shared" si="1"/>
        <v>38</v>
      </c>
      <c r="B73" s="164" t="s">
        <v>7</v>
      </c>
      <c r="C73">
        <v>20125</v>
      </c>
      <c r="E73" t="s">
        <v>378</v>
      </c>
      <c r="H73" s="117" t="s">
        <v>33</v>
      </c>
      <c r="J73" s="164">
        <v>123</v>
      </c>
      <c r="L73" s="11">
        <v>4081</v>
      </c>
      <c r="M73" s="39">
        <v>3964</v>
      </c>
    </row>
    <row r="74" spans="1:13" x14ac:dyDescent="0.25">
      <c r="A74" s="7">
        <f t="shared" si="1"/>
        <v>39</v>
      </c>
      <c r="B74" s="65" t="s">
        <v>122</v>
      </c>
      <c r="C74" s="44">
        <v>174280</v>
      </c>
      <c r="D74" s="44"/>
      <c r="E74" s="44"/>
      <c r="F74" s="44"/>
      <c r="G74" s="44"/>
      <c r="H74" s="117" t="s">
        <v>234</v>
      </c>
      <c r="I74" s="44"/>
      <c r="J74" s="65">
        <v>123</v>
      </c>
      <c r="K74" s="44"/>
      <c r="L74" s="38">
        <v>4009</v>
      </c>
      <c r="M74" s="39">
        <v>3964</v>
      </c>
    </row>
    <row r="75" spans="1:13" x14ac:dyDescent="0.25">
      <c r="A75" s="7">
        <f t="shared" si="1"/>
        <v>40</v>
      </c>
      <c r="B75" s="65" t="s">
        <v>224</v>
      </c>
      <c r="C75" s="44">
        <v>3555</v>
      </c>
      <c r="D75" s="44"/>
      <c r="E75" s="44" t="s">
        <v>367</v>
      </c>
      <c r="F75" s="44"/>
      <c r="G75" s="44"/>
      <c r="H75" s="85" t="s">
        <v>47</v>
      </c>
      <c r="I75" s="44"/>
      <c r="J75" s="65">
        <v>1712</v>
      </c>
      <c r="K75" s="44"/>
      <c r="L75" s="38">
        <v>4009</v>
      </c>
      <c r="M75" s="39">
        <v>3964</v>
      </c>
    </row>
    <row r="76" spans="1:13" x14ac:dyDescent="0.25">
      <c r="A76" s="7">
        <f t="shared" si="1"/>
        <v>41</v>
      </c>
      <c r="B76" s="65" t="s">
        <v>39</v>
      </c>
      <c r="C76" s="44">
        <v>77764</v>
      </c>
      <c r="D76" s="44"/>
      <c r="E76" t="s">
        <v>365</v>
      </c>
      <c r="F76" s="44"/>
      <c r="G76" s="44"/>
      <c r="H76" s="85" t="s">
        <v>47</v>
      </c>
      <c r="I76" s="44"/>
      <c r="J76" s="65" t="s">
        <v>346</v>
      </c>
      <c r="K76" s="44"/>
      <c r="L76" s="38">
        <v>4009</v>
      </c>
      <c r="M76" s="39">
        <v>3964</v>
      </c>
    </row>
    <row r="77" spans="1:13" x14ac:dyDescent="0.25">
      <c r="A77" s="7">
        <f t="shared" si="1"/>
        <v>42</v>
      </c>
      <c r="B77" s="65" t="s">
        <v>208</v>
      </c>
      <c r="C77" s="44">
        <v>62675</v>
      </c>
      <c r="D77" s="44"/>
      <c r="E77" s="44"/>
      <c r="F77" s="44"/>
      <c r="G77" s="44"/>
      <c r="H77" s="117" t="s">
        <v>130</v>
      </c>
      <c r="I77" s="44"/>
      <c r="J77" s="65">
        <v>12141</v>
      </c>
      <c r="L77" s="38">
        <v>4009</v>
      </c>
      <c r="M77" s="39">
        <v>3964</v>
      </c>
    </row>
    <row r="78" spans="1:13" x14ac:dyDescent="0.25">
      <c r="A78" s="7">
        <f t="shared" si="1"/>
        <v>43</v>
      </c>
      <c r="B78" s="65" t="s">
        <v>239</v>
      </c>
      <c r="C78" s="44">
        <v>39113</v>
      </c>
      <c r="D78" s="44"/>
      <c r="E78" s="44"/>
      <c r="F78" s="44"/>
      <c r="G78" s="44"/>
      <c r="H78" s="85" t="s">
        <v>47</v>
      </c>
      <c r="I78" s="44"/>
      <c r="J78" s="120" t="s">
        <v>171</v>
      </c>
      <c r="L78" s="38">
        <v>4009</v>
      </c>
      <c r="M78" s="39">
        <v>3964</v>
      </c>
    </row>
    <row r="79" spans="1:13" x14ac:dyDescent="0.25">
      <c r="A79" s="7">
        <f t="shared" si="1"/>
        <v>44</v>
      </c>
      <c r="B79" s="65" t="s">
        <v>245</v>
      </c>
      <c r="C79" s="44">
        <v>128378</v>
      </c>
      <c r="H79" s="85" t="s">
        <v>345</v>
      </c>
      <c r="J79" s="65">
        <v>3964</v>
      </c>
      <c r="L79" s="38">
        <v>4009</v>
      </c>
      <c r="M79" s="39">
        <v>3964</v>
      </c>
    </row>
    <row r="82" spans="1:17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</sheetData>
  <mergeCells count="11">
    <mergeCell ref="J19:K19"/>
    <mergeCell ref="J23:M23"/>
    <mergeCell ref="J25:M25"/>
    <mergeCell ref="B31:M31"/>
    <mergeCell ref="L33:M33"/>
    <mergeCell ref="J10:L10"/>
    <mergeCell ref="J17:L17"/>
    <mergeCell ref="M17:N17"/>
    <mergeCell ref="E3:H3"/>
    <mergeCell ref="J15:L15"/>
    <mergeCell ref="M15:N15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7A84-B8F2-4BCF-9C3F-251947AC3C27}">
  <sheetPr>
    <pageSetUpPr fitToPage="1"/>
  </sheetPr>
  <dimension ref="A1:V71"/>
  <sheetViews>
    <sheetView topLeftCell="A10" workbookViewId="0">
      <selection activeCell="E27" sqref="E27:L29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20" max="20" width="16.42578125" customWidth="1"/>
    <col min="21" max="21" width="11.7109375" customWidth="1"/>
  </cols>
  <sheetData>
    <row r="1" spans="2:17" ht="18.75" x14ac:dyDescent="0.3">
      <c r="B1" s="19" t="s">
        <v>3</v>
      </c>
      <c r="E1" s="14" t="s">
        <v>155</v>
      </c>
      <c r="F1" s="14"/>
    </row>
    <row r="2" spans="2:17" x14ac:dyDescent="0.25">
      <c r="Q2" s="65"/>
    </row>
    <row r="3" spans="2:17" x14ac:dyDescent="0.25">
      <c r="B3" t="s">
        <v>70</v>
      </c>
      <c r="E3" s="20">
        <f>+DATE(1937,5,10)</f>
        <v>13645</v>
      </c>
      <c r="F3" s="20"/>
      <c r="Q3" s="65"/>
    </row>
    <row r="4" spans="2:17" x14ac:dyDescent="0.25">
      <c r="E4" s="20"/>
      <c r="F4" s="20"/>
      <c r="Q4" s="65"/>
    </row>
    <row r="5" spans="2:17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Q5" s="65"/>
    </row>
    <row r="6" spans="2:17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Q6" s="65"/>
    </row>
    <row r="7" spans="2:17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Q7" s="65"/>
    </row>
    <row r="8" spans="2:17" x14ac:dyDescent="0.25">
      <c r="B8" s="25" t="s">
        <v>11</v>
      </c>
      <c r="C8" s="25"/>
      <c r="D8" s="25"/>
      <c r="E8" s="25" t="s">
        <v>314</v>
      </c>
      <c r="F8" s="25"/>
      <c r="G8" s="28"/>
      <c r="H8" s="28"/>
      <c r="I8" s="28"/>
      <c r="J8" s="25" t="s">
        <v>82</v>
      </c>
      <c r="K8" s="28"/>
      <c r="L8" s="28"/>
      <c r="M8" s="25" t="s">
        <v>83</v>
      </c>
      <c r="N8" s="28"/>
      <c r="Q8" s="65"/>
    </row>
    <row r="9" spans="2:17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Q9" s="65"/>
    </row>
    <row r="10" spans="2:17" x14ac:dyDescent="0.25">
      <c r="B10" s="25" t="s">
        <v>13</v>
      </c>
      <c r="C10" s="25"/>
      <c r="D10" s="25"/>
      <c r="E10" s="25" t="s">
        <v>14</v>
      </c>
      <c r="F10" s="25"/>
      <c r="G10" s="28"/>
      <c r="H10" s="28"/>
      <c r="I10" s="28"/>
      <c r="J10" s="25" t="s">
        <v>15</v>
      </c>
      <c r="K10" s="28"/>
      <c r="L10" s="28"/>
      <c r="M10" s="25"/>
      <c r="N10" s="28"/>
      <c r="Q10" s="65"/>
    </row>
    <row r="11" spans="2:17" x14ac:dyDescent="0.25">
      <c r="G11" s="18"/>
      <c r="H11" s="18"/>
      <c r="I11" s="18"/>
      <c r="J11" s="18"/>
      <c r="K11" s="18"/>
      <c r="L11" s="18"/>
      <c r="M11" s="18"/>
      <c r="N11" s="18"/>
      <c r="Q11" s="65"/>
    </row>
    <row r="12" spans="2:17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Q12" s="65"/>
    </row>
    <row r="13" spans="2:17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Q13" s="65"/>
    </row>
    <row r="14" spans="2:17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Q14" s="65"/>
    </row>
    <row r="15" spans="2:17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  <c r="Q15" s="65"/>
    </row>
    <row r="16" spans="2:17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  <c r="Q16" s="65"/>
    </row>
    <row r="17" spans="2:17" x14ac:dyDescent="0.25">
      <c r="B17" s="30" t="s">
        <v>17</v>
      </c>
      <c r="C17" s="30"/>
      <c r="D17" s="30"/>
      <c r="E17" s="30" t="s">
        <v>19</v>
      </c>
      <c r="F17" s="30"/>
      <c r="G17" s="31"/>
      <c r="H17" s="31"/>
      <c r="I17" s="31"/>
      <c r="J17" s="30" t="s">
        <v>75</v>
      </c>
      <c r="K17" s="31"/>
      <c r="L17" s="31"/>
      <c r="M17" s="30" t="s">
        <v>22</v>
      </c>
      <c r="N17" s="31"/>
      <c r="Q17" s="65"/>
    </row>
    <row r="18" spans="2:17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  <c r="Q18" s="65"/>
    </row>
    <row r="19" spans="2:17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30" t="s">
        <v>76</v>
      </c>
      <c r="K19" s="31"/>
      <c r="L19" s="31"/>
      <c r="M19" s="31"/>
      <c r="N19" s="31"/>
      <c r="Q19" s="65"/>
    </row>
    <row r="20" spans="2:17" x14ac:dyDescent="0.25">
      <c r="G20" s="18"/>
      <c r="H20" s="18"/>
      <c r="I20" s="18"/>
      <c r="J20" s="18"/>
      <c r="K20" s="18"/>
      <c r="L20" s="18"/>
      <c r="M20" s="18"/>
      <c r="N20" s="18"/>
      <c r="Q20" s="65"/>
    </row>
    <row r="21" spans="2:17" ht="15.75" x14ac:dyDescent="0.25">
      <c r="B21" s="21" t="s">
        <v>25</v>
      </c>
      <c r="C21" s="21"/>
      <c r="D21" s="21"/>
      <c r="E21" s="22" t="s">
        <v>72</v>
      </c>
      <c r="F21" s="22"/>
      <c r="G21" s="23"/>
      <c r="H21" s="23"/>
      <c r="I21" s="23"/>
      <c r="J21" s="23"/>
      <c r="K21" s="18"/>
      <c r="L21" s="18"/>
      <c r="M21" s="18"/>
      <c r="N21" s="18"/>
      <c r="Q21" s="65"/>
    </row>
    <row r="22" spans="2:17" x14ac:dyDescent="0.25">
      <c r="G22" s="18"/>
      <c r="H22" s="18"/>
      <c r="I22" s="18"/>
      <c r="J22" s="18"/>
      <c r="K22" s="18"/>
      <c r="L22" s="18"/>
      <c r="M22" s="18"/>
      <c r="N22" s="18"/>
      <c r="Q22" s="65"/>
    </row>
    <row r="23" spans="2:17" x14ac:dyDescent="0.25">
      <c r="B23" t="s">
        <v>26</v>
      </c>
      <c r="E23" t="s">
        <v>27</v>
      </c>
      <c r="G23" s="18"/>
      <c r="H23" s="18"/>
      <c r="I23" s="18"/>
      <c r="J23" s="215">
        <f>+DATE(1937,5,10)</f>
        <v>13645</v>
      </c>
      <c r="K23" s="215"/>
      <c r="L23" s="215"/>
      <c r="M23" s="215"/>
      <c r="N23" s="18"/>
      <c r="Q23" s="65"/>
    </row>
    <row r="24" spans="2:17" x14ac:dyDescent="0.25">
      <c r="G24" s="18"/>
      <c r="H24" s="18"/>
      <c r="I24" s="18"/>
      <c r="J24" s="18"/>
      <c r="K24" s="18"/>
      <c r="L24" s="18"/>
      <c r="M24" s="18"/>
      <c r="N24" s="18"/>
      <c r="Q24" s="65"/>
    </row>
    <row r="25" spans="2:17" x14ac:dyDescent="0.25">
      <c r="B25" t="s">
        <v>28</v>
      </c>
      <c r="E25" t="s">
        <v>29</v>
      </c>
      <c r="G25" s="18"/>
      <c r="H25" s="18"/>
      <c r="I25" s="18"/>
      <c r="J25" s="215">
        <f>+DATE(1937,5,10)</f>
        <v>13645</v>
      </c>
      <c r="K25" s="215"/>
      <c r="L25" s="215"/>
      <c r="M25" s="215"/>
      <c r="N25" s="18"/>
      <c r="Q25" s="65"/>
    </row>
    <row r="26" spans="2:17" x14ac:dyDescent="0.25">
      <c r="G26" s="18"/>
      <c r="H26" s="18"/>
      <c r="I26" s="18"/>
      <c r="J26" s="18"/>
      <c r="K26" s="18"/>
      <c r="L26" s="18"/>
      <c r="M26" s="18"/>
      <c r="N26" s="18"/>
      <c r="Q26" s="65"/>
    </row>
    <row r="27" spans="2:17" x14ac:dyDescent="0.25">
      <c r="B27" t="s">
        <v>23</v>
      </c>
      <c r="E27" t="s">
        <v>68</v>
      </c>
      <c r="G27" s="18"/>
      <c r="H27" s="18" t="s">
        <v>94</v>
      </c>
      <c r="I27" s="18"/>
      <c r="J27" s="18" t="s">
        <v>95</v>
      </c>
      <c r="K27" s="18"/>
      <c r="L27" s="18"/>
      <c r="M27" s="18"/>
      <c r="N27" s="18"/>
      <c r="Q27" s="65"/>
    </row>
    <row r="28" spans="2:17" x14ac:dyDescent="0.25">
      <c r="Q28" s="44"/>
    </row>
    <row r="29" spans="2:17" x14ac:dyDescent="0.25">
      <c r="B29" t="s">
        <v>24</v>
      </c>
      <c r="E29" t="s">
        <v>69</v>
      </c>
      <c r="H29" s="18" t="s">
        <v>94</v>
      </c>
      <c r="I29" s="18"/>
      <c r="J29" s="18" t="s">
        <v>95</v>
      </c>
      <c r="K29" s="18"/>
      <c r="L29" s="18"/>
    </row>
    <row r="31" spans="2:17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1" t="s">
        <v>31</v>
      </c>
      <c r="C33" s="1" t="s">
        <v>32</v>
      </c>
      <c r="E33" s="4" t="s">
        <v>41</v>
      </c>
      <c r="F33" s="115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1" t="s">
        <v>46</v>
      </c>
      <c r="L34" s="1" t="s">
        <v>9</v>
      </c>
      <c r="M34" s="1" t="s">
        <v>10</v>
      </c>
      <c r="O34" s="6" t="s">
        <v>81</v>
      </c>
    </row>
    <row r="35" spans="1:18" x14ac:dyDescent="0.25">
      <c r="A35" s="44"/>
      <c r="J35" s="1"/>
      <c r="L35" s="3"/>
      <c r="M35" s="3"/>
    </row>
    <row r="36" spans="1:18" x14ac:dyDescent="0.25">
      <c r="A36" s="7">
        <v>2</v>
      </c>
      <c r="B36" s="3" t="s">
        <v>34</v>
      </c>
      <c r="C36">
        <v>81433</v>
      </c>
      <c r="E36" t="s">
        <v>44</v>
      </c>
      <c r="H36" s="18" t="s">
        <v>33</v>
      </c>
      <c r="J36" s="3">
        <v>123</v>
      </c>
      <c r="L36" s="11">
        <v>4081</v>
      </c>
      <c r="M36" s="9">
        <v>4009</v>
      </c>
      <c r="O36" s="7"/>
      <c r="P36" s="14" t="s">
        <v>65</v>
      </c>
      <c r="Q36" s="14"/>
      <c r="R36" s="14"/>
    </row>
    <row r="37" spans="1:18" x14ac:dyDescent="0.25">
      <c r="A37" s="7">
        <v>3</v>
      </c>
      <c r="B37" s="3" t="s">
        <v>7</v>
      </c>
      <c r="C37">
        <v>20265</v>
      </c>
      <c r="E37" t="s">
        <v>43</v>
      </c>
      <c r="H37" s="18" t="s">
        <v>33</v>
      </c>
      <c r="J37" s="3">
        <v>123</v>
      </c>
      <c r="L37" s="11">
        <v>4081</v>
      </c>
      <c r="M37" s="9">
        <v>4009</v>
      </c>
    </row>
    <row r="38" spans="1:18" x14ac:dyDescent="0.25">
      <c r="A38" s="7">
        <v>4</v>
      </c>
      <c r="B38" s="3" t="s">
        <v>34</v>
      </c>
      <c r="C38">
        <v>81027</v>
      </c>
      <c r="E38" t="s">
        <v>44</v>
      </c>
      <c r="H38" s="18" t="s">
        <v>33</v>
      </c>
      <c r="J38" s="3">
        <v>123</v>
      </c>
      <c r="L38" s="11">
        <v>4081</v>
      </c>
      <c r="M38" s="9">
        <v>4009</v>
      </c>
      <c r="O38" s="8"/>
      <c r="P38" s="15" t="s">
        <v>66</v>
      </c>
      <c r="Q38" s="15"/>
      <c r="R38" s="15"/>
    </row>
    <row r="39" spans="1:18" x14ac:dyDescent="0.25">
      <c r="A39" s="7">
        <v>5</v>
      </c>
      <c r="B39" s="3" t="s">
        <v>7</v>
      </c>
      <c r="C39">
        <v>17417</v>
      </c>
      <c r="E39" t="s">
        <v>44</v>
      </c>
      <c r="H39" s="18" t="s">
        <v>33</v>
      </c>
      <c r="J39" s="3">
        <v>123</v>
      </c>
      <c r="L39" s="11">
        <v>4081</v>
      </c>
      <c r="M39" s="9">
        <v>4009</v>
      </c>
    </row>
    <row r="40" spans="1:18" x14ac:dyDescent="0.25">
      <c r="A40" s="7">
        <v>6</v>
      </c>
      <c r="B40" s="3" t="s">
        <v>7</v>
      </c>
      <c r="C40">
        <v>17406</v>
      </c>
      <c r="E40" t="s">
        <v>44</v>
      </c>
      <c r="H40" s="18" t="s">
        <v>33</v>
      </c>
      <c r="J40" s="3">
        <v>123</v>
      </c>
      <c r="L40" s="11">
        <v>4081</v>
      </c>
      <c r="M40" s="9">
        <v>4009</v>
      </c>
      <c r="O40" s="34" t="s">
        <v>47</v>
      </c>
      <c r="P40" t="s">
        <v>79</v>
      </c>
    </row>
    <row r="41" spans="1:18" x14ac:dyDescent="0.25">
      <c r="A41" s="7">
        <v>7</v>
      </c>
      <c r="B41" s="3" t="s">
        <v>7</v>
      </c>
      <c r="C41">
        <v>17471</v>
      </c>
      <c r="E41" t="s">
        <v>44</v>
      </c>
      <c r="H41" s="18" t="s">
        <v>33</v>
      </c>
      <c r="J41" s="3">
        <v>123</v>
      </c>
      <c r="L41" s="11">
        <v>4081</v>
      </c>
      <c r="M41" s="9">
        <v>4009</v>
      </c>
    </row>
    <row r="42" spans="1:18" x14ac:dyDescent="0.25">
      <c r="A42" s="7">
        <v>8</v>
      </c>
      <c r="B42" s="3" t="s">
        <v>34</v>
      </c>
      <c r="C42">
        <v>81482</v>
      </c>
      <c r="E42" t="s">
        <v>44</v>
      </c>
      <c r="H42" s="18" t="s">
        <v>33</v>
      </c>
      <c r="J42" s="3">
        <v>123</v>
      </c>
      <c r="L42" s="11">
        <v>4081</v>
      </c>
      <c r="M42" s="9">
        <v>4009</v>
      </c>
      <c r="O42" s="17" t="s">
        <v>67</v>
      </c>
      <c r="P42" s="17"/>
      <c r="Q42" s="17"/>
    </row>
    <row r="43" spans="1:18" x14ac:dyDescent="0.25">
      <c r="A43" s="7">
        <v>9</v>
      </c>
      <c r="B43" s="3" t="s">
        <v>7</v>
      </c>
      <c r="C43">
        <v>17229</v>
      </c>
      <c r="E43" t="s">
        <v>44</v>
      </c>
      <c r="H43" s="18" t="s">
        <v>33</v>
      </c>
      <c r="J43" s="3">
        <v>123</v>
      </c>
      <c r="L43" s="11">
        <v>4081</v>
      </c>
      <c r="M43" s="9">
        <v>4009</v>
      </c>
    </row>
    <row r="44" spans="1:18" x14ac:dyDescent="0.25">
      <c r="A44" s="7">
        <v>10</v>
      </c>
      <c r="B44" s="3" t="s">
        <v>7</v>
      </c>
      <c r="C44">
        <v>17140</v>
      </c>
      <c r="E44" t="s">
        <v>44</v>
      </c>
      <c r="H44" s="18" t="s">
        <v>33</v>
      </c>
      <c r="J44" s="3">
        <v>123</v>
      </c>
      <c r="L44" s="11">
        <v>4081</v>
      </c>
      <c r="M44" s="9">
        <v>4009</v>
      </c>
      <c r="O44" s="35">
        <v>4081</v>
      </c>
      <c r="P44" t="s">
        <v>53</v>
      </c>
    </row>
    <row r="45" spans="1:18" x14ac:dyDescent="0.25">
      <c r="A45" s="7">
        <v>11</v>
      </c>
      <c r="B45" s="3" t="s">
        <v>7</v>
      </c>
      <c r="C45">
        <v>17372</v>
      </c>
      <c r="E45" t="s">
        <v>44</v>
      </c>
      <c r="H45" s="18" t="s">
        <v>33</v>
      </c>
      <c r="J45" s="3">
        <v>123</v>
      </c>
      <c r="L45" s="11">
        <v>4081</v>
      </c>
      <c r="M45" s="9">
        <v>4009</v>
      </c>
      <c r="O45" s="95">
        <v>4075</v>
      </c>
      <c r="P45" t="s">
        <v>190</v>
      </c>
    </row>
    <row r="46" spans="1:18" x14ac:dyDescent="0.25">
      <c r="A46" s="7">
        <v>12</v>
      </c>
      <c r="B46" s="3" t="s">
        <v>7</v>
      </c>
      <c r="C46">
        <v>17381</v>
      </c>
      <c r="E46" t="s">
        <v>44</v>
      </c>
      <c r="H46" s="18" t="s">
        <v>33</v>
      </c>
      <c r="J46" s="3">
        <v>123</v>
      </c>
      <c r="L46" s="11">
        <v>4081</v>
      </c>
      <c r="M46" s="9">
        <v>4009</v>
      </c>
      <c r="O46" s="36">
        <v>4032</v>
      </c>
      <c r="P46" t="s">
        <v>63</v>
      </c>
    </row>
    <row r="47" spans="1:18" x14ac:dyDescent="0.25">
      <c r="A47" s="7">
        <v>13</v>
      </c>
      <c r="B47" s="3" t="s">
        <v>34</v>
      </c>
      <c r="C47">
        <v>81125</v>
      </c>
      <c r="E47" t="s">
        <v>44</v>
      </c>
      <c r="H47" s="18" t="s">
        <v>33</v>
      </c>
      <c r="J47" s="3">
        <v>123</v>
      </c>
      <c r="L47" s="11">
        <v>4081</v>
      </c>
      <c r="M47" s="9">
        <v>4009</v>
      </c>
      <c r="O47" s="16"/>
    </row>
    <row r="48" spans="1:18" x14ac:dyDescent="0.25">
      <c r="A48" s="8">
        <v>14</v>
      </c>
      <c r="B48" s="3" t="s">
        <v>35</v>
      </c>
      <c r="C48">
        <v>24240</v>
      </c>
      <c r="H48" s="18" t="s">
        <v>215</v>
      </c>
      <c r="J48" s="65">
        <v>3964</v>
      </c>
      <c r="L48" s="11">
        <v>4081</v>
      </c>
      <c r="M48" s="9">
        <v>4009</v>
      </c>
      <c r="O48" s="37">
        <v>4013</v>
      </c>
      <c r="P48" t="s">
        <v>55</v>
      </c>
    </row>
    <row r="49" spans="1:18" x14ac:dyDescent="0.25">
      <c r="A49" s="7">
        <v>15</v>
      </c>
      <c r="B49" s="3" t="s">
        <v>197</v>
      </c>
      <c r="C49">
        <v>76336</v>
      </c>
      <c r="H49" s="28" t="s">
        <v>42</v>
      </c>
      <c r="J49" s="65" t="s">
        <v>218</v>
      </c>
      <c r="L49" s="11">
        <v>4081</v>
      </c>
      <c r="M49" s="9">
        <v>4009</v>
      </c>
      <c r="O49" s="38">
        <v>4009</v>
      </c>
      <c r="P49" t="s">
        <v>54</v>
      </c>
    </row>
    <row r="50" spans="1:18" x14ac:dyDescent="0.25">
      <c r="A50" s="8">
        <v>16</v>
      </c>
      <c r="B50" s="3" t="s">
        <v>197</v>
      </c>
      <c r="C50">
        <v>336</v>
      </c>
      <c r="H50" s="100" t="s">
        <v>42</v>
      </c>
      <c r="J50" s="65">
        <v>4009</v>
      </c>
      <c r="L50" s="11">
        <v>4081</v>
      </c>
      <c r="M50" s="9">
        <v>4009</v>
      </c>
      <c r="O50" s="34"/>
    </row>
    <row r="51" spans="1:18" x14ac:dyDescent="0.25">
      <c r="A51" s="7">
        <v>17</v>
      </c>
      <c r="B51" s="3" t="s">
        <v>124</v>
      </c>
      <c r="C51">
        <v>78269</v>
      </c>
      <c r="H51" s="101" t="s">
        <v>216</v>
      </c>
      <c r="J51" s="65"/>
      <c r="L51" s="11">
        <v>4081</v>
      </c>
      <c r="M51" s="9">
        <v>4009</v>
      </c>
      <c r="O51" s="39">
        <v>3964</v>
      </c>
      <c r="P51" t="s">
        <v>56</v>
      </c>
    </row>
    <row r="52" spans="1:18" x14ac:dyDescent="0.25">
      <c r="A52" s="7">
        <v>18</v>
      </c>
      <c r="B52" s="3" t="s">
        <v>34</v>
      </c>
      <c r="C52">
        <v>42479</v>
      </c>
      <c r="H52" s="18" t="s">
        <v>93</v>
      </c>
      <c r="J52" s="65">
        <v>4013</v>
      </c>
      <c r="L52" s="11">
        <v>4081</v>
      </c>
      <c r="M52" s="9">
        <v>4009</v>
      </c>
    </row>
    <row r="53" spans="1:18" x14ac:dyDescent="0.25">
      <c r="A53" s="7">
        <f>1+A52</f>
        <v>19</v>
      </c>
      <c r="B53" s="3" t="s">
        <v>7</v>
      </c>
      <c r="C53">
        <v>20024</v>
      </c>
      <c r="E53" t="s">
        <v>43</v>
      </c>
      <c r="H53" s="18" t="s">
        <v>33</v>
      </c>
      <c r="J53" s="3">
        <v>123</v>
      </c>
      <c r="L53" s="11">
        <v>4081</v>
      </c>
      <c r="M53" s="9">
        <v>4009</v>
      </c>
      <c r="O53" s="220" t="s">
        <v>96</v>
      </c>
      <c r="P53" s="220"/>
    </row>
    <row r="54" spans="1:18" x14ac:dyDescent="0.25">
      <c r="A54" s="8">
        <f t="shared" ref="A54:A60" si="0">1+A53</f>
        <v>20</v>
      </c>
      <c r="B54" s="3" t="s">
        <v>34</v>
      </c>
      <c r="C54">
        <v>81346</v>
      </c>
      <c r="E54" t="s">
        <v>44</v>
      </c>
      <c r="G54" s="44"/>
      <c r="H54" s="18" t="s">
        <v>33</v>
      </c>
      <c r="J54" s="3">
        <v>123</v>
      </c>
      <c r="L54" s="11">
        <v>4081</v>
      </c>
      <c r="M54" s="9">
        <v>4009</v>
      </c>
      <c r="O54" s="41" t="s">
        <v>219</v>
      </c>
      <c r="P54" s="41"/>
      <c r="Q54" s="41"/>
      <c r="R54" s="41" t="s">
        <v>85</v>
      </c>
    </row>
    <row r="55" spans="1:18" x14ac:dyDescent="0.25">
      <c r="A55" s="7">
        <f t="shared" si="0"/>
        <v>21</v>
      </c>
      <c r="B55" s="3" t="s">
        <v>7</v>
      </c>
      <c r="C55">
        <v>16783</v>
      </c>
      <c r="E55" t="s">
        <v>44</v>
      </c>
      <c r="G55" s="44"/>
      <c r="H55" s="18" t="s">
        <v>33</v>
      </c>
      <c r="J55" s="3">
        <v>123</v>
      </c>
      <c r="L55" s="11">
        <v>4081</v>
      </c>
      <c r="M55" s="9">
        <v>4009</v>
      </c>
      <c r="O55" s="40" t="s">
        <v>221</v>
      </c>
      <c r="P55" s="40"/>
      <c r="Q55" s="40"/>
      <c r="R55" s="40" t="s">
        <v>87</v>
      </c>
    </row>
    <row r="56" spans="1:18" x14ac:dyDescent="0.25">
      <c r="A56" s="7">
        <f t="shared" si="0"/>
        <v>22</v>
      </c>
      <c r="B56" s="3" t="s">
        <v>34</v>
      </c>
      <c r="C56">
        <v>81215</v>
      </c>
      <c r="E56" t="s">
        <v>44</v>
      </c>
      <c r="F56" s="44"/>
      <c r="G56" s="44"/>
      <c r="H56" s="18" t="s">
        <v>33</v>
      </c>
      <c r="J56" s="3">
        <v>123</v>
      </c>
      <c r="L56" s="11">
        <v>4081</v>
      </c>
      <c r="M56" s="9">
        <v>4009</v>
      </c>
      <c r="O56" s="103" t="s">
        <v>223</v>
      </c>
      <c r="P56" s="103"/>
      <c r="Q56" s="103"/>
      <c r="R56" s="103" t="s">
        <v>87</v>
      </c>
    </row>
    <row r="57" spans="1:18" x14ac:dyDescent="0.25">
      <c r="A57" s="8">
        <f t="shared" si="0"/>
        <v>23</v>
      </c>
      <c r="B57" s="65" t="s">
        <v>37</v>
      </c>
      <c r="C57" s="44">
        <v>136690</v>
      </c>
      <c r="D57" s="44"/>
      <c r="E57" s="44"/>
      <c r="F57" s="44"/>
      <c r="G57" s="44"/>
      <c r="H57" s="102" t="s">
        <v>93</v>
      </c>
      <c r="I57" s="44"/>
      <c r="J57" s="65">
        <v>4075</v>
      </c>
      <c r="L57" s="11">
        <v>4081</v>
      </c>
      <c r="M57" s="95">
        <v>4075</v>
      </c>
      <c r="O57" s="42" t="s">
        <v>220</v>
      </c>
      <c r="P57" s="42"/>
      <c r="Q57" s="42"/>
      <c r="R57" s="42" t="s">
        <v>222</v>
      </c>
    </row>
    <row r="58" spans="1:18" x14ac:dyDescent="0.25">
      <c r="A58" s="8">
        <f t="shared" si="0"/>
        <v>24</v>
      </c>
      <c r="B58" s="3" t="s">
        <v>217</v>
      </c>
      <c r="C58">
        <v>149413</v>
      </c>
      <c r="F58" s="44"/>
      <c r="H58" s="104" t="s">
        <v>93</v>
      </c>
      <c r="I58" s="44"/>
      <c r="J58" s="65">
        <v>4075</v>
      </c>
      <c r="L58" s="11">
        <v>4081</v>
      </c>
      <c r="M58" s="95">
        <v>4075</v>
      </c>
      <c r="O58" s="25" t="s">
        <v>218</v>
      </c>
      <c r="P58" s="25"/>
      <c r="Q58" s="25"/>
      <c r="R58" s="25" t="s">
        <v>35</v>
      </c>
    </row>
    <row r="59" spans="1:18" x14ac:dyDescent="0.25">
      <c r="A59" s="8">
        <f t="shared" si="0"/>
        <v>25</v>
      </c>
      <c r="B59" s="65" t="s">
        <v>38</v>
      </c>
      <c r="C59" s="44">
        <v>146014</v>
      </c>
      <c r="D59" s="44"/>
      <c r="E59" s="44"/>
      <c r="F59" s="44"/>
      <c r="G59" s="44"/>
      <c r="H59" s="104" t="s">
        <v>93</v>
      </c>
      <c r="I59" s="44"/>
      <c r="J59" s="65">
        <v>4075</v>
      </c>
      <c r="L59" s="11">
        <v>4081</v>
      </c>
      <c r="M59" s="95">
        <v>4075</v>
      </c>
    </row>
    <row r="60" spans="1:18" x14ac:dyDescent="0.25">
      <c r="A60" s="8">
        <f t="shared" si="0"/>
        <v>26</v>
      </c>
      <c r="B60" s="65" t="s">
        <v>164</v>
      </c>
      <c r="C60" s="44">
        <v>17359</v>
      </c>
      <c r="D60" s="44"/>
      <c r="E60" s="44"/>
      <c r="F60" s="44"/>
      <c r="G60" s="44"/>
      <c r="H60" s="102" t="s">
        <v>93</v>
      </c>
      <c r="I60" s="44"/>
      <c r="J60" s="65">
        <v>4075</v>
      </c>
      <c r="L60" s="11">
        <v>4081</v>
      </c>
      <c r="M60" s="95">
        <v>4075</v>
      </c>
    </row>
    <row r="61" spans="1:18" x14ac:dyDescent="0.25">
      <c r="A61" s="65"/>
      <c r="B61" s="65"/>
      <c r="C61" s="44"/>
      <c r="D61" s="44"/>
      <c r="E61" s="44"/>
      <c r="F61" s="44"/>
      <c r="G61" s="44"/>
      <c r="H61" s="44"/>
      <c r="I61" s="44"/>
      <c r="J61" s="65"/>
      <c r="K61" s="44"/>
      <c r="L61" s="65"/>
      <c r="M61" s="65"/>
    </row>
    <row r="62" spans="1:18" x14ac:dyDescent="0.25">
      <c r="A62" s="65"/>
      <c r="B62" s="65"/>
      <c r="C62" s="44"/>
      <c r="D62" s="44"/>
      <c r="E62" s="44"/>
      <c r="F62" s="44"/>
      <c r="G62" s="44"/>
      <c r="H62" s="44"/>
      <c r="I62" s="44"/>
      <c r="J62" s="65"/>
      <c r="K62" s="44"/>
      <c r="L62" s="65"/>
      <c r="M62" s="65"/>
    </row>
    <row r="63" spans="1:18" x14ac:dyDescent="0.25">
      <c r="A63" s="65"/>
      <c r="B63" s="65"/>
      <c r="C63" s="44"/>
      <c r="D63" s="44"/>
      <c r="E63" s="44"/>
      <c r="F63" s="44"/>
      <c r="G63" s="44"/>
      <c r="H63" s="44"/>
      <c r="I63" s="44"/>
      <c r="J63" s="65"/>
      <c r="K63" s="44"/>
      <c r="L63" s="65"/>
      <c r="M63" s="65"/>
    </row>
    <row r="64" spans="1:18" x14ac:dyDescent="0.25">
      <c r="A64" s="65"/>
      <c r="B64" s="65"/>
      <c r="C64" s="44"/>
      <c r="D64" s="44"/>
      <c r="E64" s="44"/>
      <c r="F64" s="44"/>
      <c r="G64" s="44"/>
      <c r="H64" s="44"/>
      <c r="I64" s="44"/>
      <c r="J64" s="65"/>
      <c r="K64" s="44"/>
      <c r="L64" s="65"/>
      <c r="M64" s="65"/>
    </row>
    <row r="65" spans="1:22" x14ac:dyDescent="0.25">
      <c r="A65" s="65"/>
      <c r="B65" s="65"/>
      <c r="C65" s="44"/>
      <c r="D65" s="44"/>
      <c r="E65" s="44"/>
      <c r="F65" s="44"/>
      <c r="G65" s="44"/>
      <c r="H65" s="44"/>
      <c r="I65" s="44"/>
      <c r="J65" s="65"/>
      <c r="K65" s="44"/>
      <c r="L65" s="65"/>
      <c r="M65" s="65"/>
    </row>
    <row r="66" spans="1:22" x14ac:dyDescent="0.25">
      <c r="A66" s="65"/>
      <c r="B66" s="65"/>
      <c r="C66" s="44"/>
      <c r="D66" s="44"/>
      <c r="E66" s="44"/>
      <c r="F66" s="44"/>
      <c r="G66" s="44"/>
      <c r="H66" s="65"/>
      <c r="I66" s="44"/>
      <c r="J66" s="65"/>
      <c r="K66" s="44"/>
      <c r="L66" s="65"/>
      <c r="M66" s="65"/>
    </row>
    <row r="67" spans="1:22" x14ac:dyDescent="0.25">
      <c r="A67" s="65"/>
      <c r="B67" s="65"/>
      <c r="C67" s="44"/>
      <c r="D67" s="44"/>
      <c r="E67" s="44"/>
      <c r="F67" s="44"/>
      <c r="G67" s="44"/>
      <c r="H67" s="44"/>
      <c r="I67" s="44"/>
      <c r="J67" s="65"/>
      <c r="L67" s="65"/>
      <c r="M67" s="65"/>
    </row>
    <row r="68" spans="1:22" x14ac:dyDescent="0.25">
      <c r="A68" s="65"/>
      <c r="B68" s="65"/>
      <c r="C68" s="44"/>
      <c r="D68" s="44"/>
      <c r="E68" s="44"/>
      <c r="F68" s="44"/>
      <c r="G68" s="44"/>
      <c r="H68" s="44"/>
      <c r="I68" s="44"/>
      <c r="J68" s="65"/>
      <c r="L68" s="65"/>
      <c r="M68" s="65"/>
    </row>
    <row r="69" spans="1:22" x14ac:dyDescent="0.25">
      <c r="A69" s="7"/>
      <c r="B69" s="7"/>
      <c r="C69" s="14"/>
      <c r="D69" s="14"/>
      <c r="E69" s="14"/>
      <c r="F69" s="14"/>
      <c r="G69" s="14"/>
      <c r="H69" s="7"/>
      <c r="I69" s="14"/>
      <c r="J69" s="7"/>
      <c r="K69" s="14"/>
      <c r="L69" s="7"/>
      <c r="M69" s="7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25">
      <c r="A70" s="65"/>
      <c r="B70" s="65"/>
      <c r="C70" s="44"/>
      <c r="D70" s="44"/>
      <c r="E70" s="44"/>
      <c r="F70" s="44"/>
      <c r="G70" s="44"/>
      <c r="H70" s="65"/>
      <c r="I70" s="44"/>
      <c r="J70" s="65"/>
      <c r="L70" s="65"/>
      <c r="M70" s="65"/>
    </row>
    <row r="71" spans="1:22" x14ac:dyDescent="0.25">
      <c r="L71" s="44"/>
      <c r="M71" s="44"/>
    </row>
  </sheetData>
  <mergeCells count="5">
    <mergeCell ref="B31:M31"/>
    <mergeCell ref="L33:M33"/>
    <mergeCell ref="O53:P53"/>
    <mergeCell ref="J23:M23"/>
    <mergeCell ref="J25:M25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F66E-98E4-48EB-9CA3-4DF650050952}">
  <dimension ref="A1:R112"/>
  <sheetViews>
    <sheetView topLeftCell="A23" workbookViewId="0">
      <selection activeCell="F37" sqref="F37:F106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20" max="20" width="16.42578125" customWidth="1"/>
    <col min="21" max="21" width="11.7109375" customWidth="1"/>
  </cols>
  <sheetData>
    <row r="1" spans="2:17" ht="18.75" x14ac:dyDescent="0.3">
      <c r="B1" s="19" t="s">
        <v>3</v>
      </c>
      <c r="E1" s="14" t="s">
        <v>155</v>
      </c>
      <c r="F1" s="14"/>
    </row>
    <row r="3" spans="2:17" x14ac:dyDescent="0.25">
      <c r="B3" t="s">
        <v>70</v>
      </c>
      <c r="E3" s="20">
        <f>+DATE(1937,5,11)</f>
        <v>13646</v>
      </c>
      <c r="F3" s="20"/>
    </row>
    <row r="4" spans="2:17" x14ac:dyDescent="0.25">
      <c r="E4" s="20"/>
      <c r="F4" s="20"/>
    </row>
    <row r="5" spans="2:17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</row>
    <row r="6" spans="2:17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</row>
    <row r="9" spans="2:17" ht="15.75" x14ac:dyDescent="0.25">
      <c r="B9" s="24" t="s">
        <v>78</v>
      </c>
      <c r="C9" s="25"/>
      <c r="D9" s="25"/>
      <c r="E9" s="25"/>
      <c r="F9" s="25"/>
      <c r="G9" s="25"/>
      <c r="H9" s="25"/>
      <c r="I9" s="25"/>
      <c r="J9" s="26" t="s">
        <v>71</v>
      </c>
      <c r="K9" s="26"/>
      <c r="L9" s="26"/>
      <c r="M9" s="26" t="s">
        <v>71</v>
      </c>
      <c r="N9" s="25"/>
      <c r="Q9" s="65"/>
    </row>
    <row r="10" spans="2:17" x14ac:dyDescent="0.25">
      <c r="B10" s="25"/>
      <c r="C10" s="25"/>
      <c r="D10" s="25"/>
      <c r="E10" s="25"/>
      <c r="F10" s="25"/>
      <c r="G10" s="25"/>
      <c r="H10" s="25"/>
      <c r="I10" s="25"/>
      <c r="J10" s="27" t="s">
        <v>13</v>
      </c>
      <c r="K10" s="27"/>
      <c r="L10" s="27"/>
      <c r="M10" s="27" t="s">
        <v>11</v>
      </c>
      <c r="N10" s="25"/>
      <c r="Q10" s="65"/>
    </row>
    <row r="11" spans="2:17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Q11" s="65"/>
    </row>
    <row r="12" spans="2:17" x14ac:dyDescent="0.25">
      <c r="B12" s="25" t="s">
        <v>11</v>
      </c>
      <c r="C12" s="25"/>
      <c r="D12" s="25"/>
      <c r="E12" s="25" t="s">
        <v>73</v>
      </c>
      <c r="F12" s="25"/>
      <c r="G12" s="28"/>
      <c r="H12" s="28"/>
      <c r="I12" s="28"/>
      <c r="J12" s="25" t="s">
        <v>82</v>
      </c>
      <c r="K12" s="28"/>
      <c r="L12" s="28"/>
      <c r="M12" s="25" t="s">
        <v>83</v>
      </c>
      <c r="N12" s="28"/>
      <c r="Q12" s="65"/>
    </row>
    <row r="13" spans="2:17" x14ac:dyDescent="0.25">
      <c r="B13" s="25"/>
      <c r="C13" s="25"/>
      <c r="D13" s="25"/>
      <c r="E13" s="25"/>
      <c r="F13" s="25"/>
      <c r="G13" s="28"/>
      <c r="H13" s="28"/>
      <c r="I13" s="28"/>
      <c r="J13" s="25"/>
      <c r="K13" s="28"/>
      <c r="L13" s="28"/>
      <c r="M13" s="25"/>
      <c r="N13" s="28"/>
      <c r="Q13" s="65"/>
    </row>
    <row r="14" spans="2:17" x14ac:dyDescent="0.25">
      <c r="B14" s="25" t="s">
        <v>13</v>
      </c>
      <c r="C14" s="25"/>
      <c r="D14" s="25"/>
      <c r="E14" s="25" t="s">
        <v>14</v>
      </c>
      <c r="F14" s="25"/>
      <c r="G14" s="28"/>
      <c r="H14" s="28"/>
      <c r="I14" s="28"/>
      <c r="J14" s="25" t="s">
        <v>15</v>
      </c>
      <c r="K14" s="28"/>
      <c r="L14" s="28"/>
      <c r="M14" s="25"/>
      <c r="N14" s="28"/>
      <c r="Q14" s="65"/>
    </row>
    <row r="15" spans="2:17" x14ac:dyDescent="0.25">
      <c r="G15" s="18"/>
      <c r="H15" s="18"/>
      <c r="I15" s="18"/>
      <c r="J15" s="18"/>
      <c r="K15" s="18"/>
      <c r="L15" s="18"/>
      <c r="M15" s="18"/>
      <c r="N15" s="18"/>
      <c r="Q15" s="65"/>
    </row>
    <row r="16" spans="2:17" ht="15.75" x14ac:dyDescent="0.25">
      <c r="B16" s="29" t="s">
        <v>77</v>
      </c>
      <c r="C16" s="30"/>
      <c r="D16" s="30"/>
      <c r="E16" s="30"/>
      <c r="F16" s="30"/>
      <c r="G16" s="31"/>
      <c r="H16" s="31"/>
      <c r="I16" s="31"/>
      <c r="J16" s="32" t="s">
        <v>71</v>
      </c>
      <c r="K16" s="32"/>
      <c r="L16" s="32"/>
      <c r="M16" s="32" t="s">
        <v>71</v>
      </c>
      <c r="N16" s="31"/>
      <c r="Q16" s="65"/>
    </row>
    <row r="17" spans="2:17" x14ac:dyDescent="0.25">
      <c r="B17" s="30"/>
      <c r="C17" s="30"/>
      <c r="D17" s="30"/>
      <c r="E17" s="30"/>
      <c r="F17" s="30"/>
      <c r="G17" s="31"/>
      <c r="H17" s="31"/>
      <c r="I17" s="31"/>
      <c r="J17" s="33" t="s">
        <v>17</v>
      </c>
      <c r="K17" s="33"/>
      <c r="L17" s="33"/>
      <c r="M17" s="33" t="s">
        <v>16</v>
      </c>
      <c r="N17" s="31"/>
      <c r="Q17" s="65"/>
    </row>
    <row r="18" spans="2:17" x14ac:dyDescent="0.25">
      <c r="B18" s="30"/>
      <c r="C18" s="30"/>
      <c r="D18" s="30"/>
      <c r="E18" s="30"/>
      <c r="F18" s="30"/>
      <c r="G18" s="31"/>
      <c r="H18" s="31"/>
      <c r="I18" s="31"/>
      <c r="J18" s="33"/>
      <c r="K18" s="33"/>
      <c r="L18" s="33"/>
      <c r="M18" s="33"/>
      <c r="N18" s="31"/>
      <c r="Q18" s="65"/>
    </row>
    <row r="19" spans="2:17" x14ac:dyDescent="0.25">
      <c r="B19" s="30" t="s">
        <v>16</v>
      </c>
      <c r="C19" s="30"/>
      <c r="D19" s="30"/>
      <c r="E19" s="30" t="s">
        <v>20</v>
      </c>
      <c r="F19" s="30"/>
      <c r="G19" s="31"/>
      <c r="H19" s="31"/>
      <c r="I19" s="31"/>
      <c r="J19" s="30" t="s">
        <v>74</v>
      </c>
      <c r="K19" s="31"/>
      <c r="L19" s="31"/>
      <c r="M19" s="30" t="s">
        <v>21</v>
      </c>
      <c r="N19" s="31"/>
      <c r="Q19" s="65"/>
    </row>
    <row r="20" spans="2:17" x14ac:dyDescent="0.25">
      <c r="B20" s="30"/>
      <c r="C20" s="30"/>
      <c r="D20" s="30"/>
      <c r="E20" s="30"/>
      <c r="F20" s="30"/>
      <c r="G20" s="31"/>
      <c r="H20" s="31"/>
      <c r="I20" s="31"/>
      <c r="J20" s="30"/>
      <c r="K20" s="31"/>
      <c r="L20" s="31"/>
      <c r="M20" s="30"/>
      <c r="N20" s="31"/>
      <c r="Q20" s="65"/>
    </row>
    <row r="21" spans="2:17" x14ac:dyDescent="0.25">
      <c r="B21" s="30" t="s">
        <v>17</v>
      </c>
      <c r="C21" s="30"/>
      <c r="D21" s="30"/>
      <c r="E21" s="30" t="s">
        <v>19</v>
      </c>
      <c r="F21" s="30"/>
      <c r="G21" s="31"/>
      <c r="H21" s="31"/>
      <c r="I21" s="31"/>
      <c r="J21" s="30" t="s">
        <v>75</v>
      </c>
      <c r="K21" s="31"/>
      <c r="L21" s="31"/>
      <c r="M21" s="30" t="s">
        <v>22</v>
      </c>
      <c r="N21" s="31"/>
      <c r="Q21" s="65"/>
    </row>
    <row r="22" spans="2:17" x14ac:dyDescent="0.25"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Q22" s="65"/>
    </row>
    <row r="23" spans="2:17" x14ac:dyDescent="0.25">
      <c r="B23" s="30" t="s">
        <v>17</v>
      </c>
      <c r="C23" s="30"/>
      <c r="D23" s="30"/>
      <c r="E23" s="30" t="s">
        <v>18</v>
      </c>
      <c r="F23" s="30"/>
      <c r="G23" s="31"/>
      <c r="H23" s="31"/>
      <c r="I23" s="31"/>
      <c r="J23" s="30" t="s">
        <v>76</v>
      </c>
      <c r="K23" s="31"/>
      <c r="L23" s="31"/>
      <c r="M23" s="31"/>
      <c r="N23" s="31"/>
      <c r="Q23" s="65"/>
    </row>
    <row r="24" spans="2:17" x14ac:dyDescent="0.25">
      <c r="G24" s="18"/>
      <c r="H24" s="18"/>
      <c r="I24" s="18"/>
      <c r="J24" s="18"/>
      <c r="K24" s="18"/>
      <c r="L24" s="18"/>
      <c r="M24" s="18"/>
      <c r="N24" s="18"/>
      <c r="Q24" s="65"/>
    </row>
    <row r="25" spans="2:17" ht="15.75" x14ac:dyDescent="0.25">
      <c r="B25" s="21" t="s">
        <v>25</v>
      </c>
      <c r="C25" s="21"/>
      <c r="D25" s="21"/>
      <c r="E25" s="22" t="s">
        <v>156</v>
      </c>
      <c r="F25" s="22"/>
      <c r="G25" s="23"/>
      <c r="H25" s="23"/>
      <c r="I25" s="23"/>
      <c r="J25" s="23"/>
      <c r="K25" s="18"/>
      <c r="L25" s="18"/>
      <c r="M25" s="18"/>
      <c r="N25" s="18"/>
      <c r="Q25" s="65"/>
    </row>
    <row r="26" spans="2:17" x14ac:dyDescent="0.25">
      <c r="G26" s="18"/>
      <c r="H26" s="18"/>
      <c r="I26" s="18"/>
      <c r="J26" s="18"/>
      <c r="K26" s="18"/>
      <c r="L26" s="18"/>
      <c r="M26" s="18"/>
      <c r="N26" s="18"/>
      <c r="Q26" s="65"/>
    </row>
    <row r="27" spans="2:17" x14ac:dyDescent="0.25">
      <c r="B27" t="s">
        <v>26</v>
      </c>
      <c r="E27" t="s">
        <v>29</v>
      </c>
      <c r="G27" s="18"/>
      <c r="H27" s="18"/>
      <c r="I27" s="18"/>
      <c r="J27" s="215">
        <f>+DATE(1937,5,11)</f>
        <v>13646</v>
      </c>
      <c r="K27" s="215"/>
      <c r="L27" s="215"/>
      <c r="M27" s="215"/>
      <c r="N27" s="18"/>
      <c r="Q27" s="65"/>
    </row>
    <row r="28" spans="2:17" x14ac:dyDescent="0.25">
      <c r="G28" s="18"/>
      <c r="H28" s="18"/>
      <c r="I28" s="18"/>
      <c r="J28" s="18"/>
      <c r="K28" s="18"/>
      <c r="L28" s="18"/>
      <c r="M28" s="18"/>
      <c r="N28" s="18"/>
      <c r="Q28" s="65"/>
    </row>
    <row r="29" spans="2:17" x14ac:dyDescent="0.25">
      <c r="B29" t="s">
        <v>28</v>
      </c>
      <c r="E29" t="s">
        <v>27</v>
      </c>
      <c r="G29" s="18"/>
      <c r="H29" s="18"/>
      <c r="I29" s="18"/>
      <c r="J29" s="215">
        <f>+DATE(1937,5,11)</f>
        <v>13646</v>
      </c>
      <c r="K29" s="215"/>
      <c r="L29" s="215"/>
      <c r="M29" s="215"/>
      <c r="N29" s="18"/>
      <c r="Q29" s="65"/>
    </row>
    <row r="30" spans="2:17" x14ac:dyDescent="0.25">
      <c r="G30" s="18"/>
      <c r="H30" s="18"/>
      <c r="I30" s="18"/>
      <c r="J30" s="18"/>
      <c r="K30" s="18"/>
      <c r="L30" s="18"/>
      <c r="M30" s="18"/>
      <c r="N30" s="18"/>
      <c r="Q30" s="65"/>
    </row>
    <row r="31" spans="2:17" x14ac:dyDescent="0.25">
      <c r="B31" t="s">
        <v>23</v>
      </c>
      <c r="E31" t="s">
        <v>68</v>
      </c>
      <c r="G31" s="18"/>
      <c r="H31" s="18" t="s">
        <v>94</v>
      </c>
      <c r="I31" s="18"/>
      <c r="J31" s="18" t="s">
        <v>95</v>
      </c>
      <c r="K31" s="18"/>
      <c r="L31" s="18"/>
      <c r="M31" s="18"/>
      <c r="N31" s="18"/>
      <c r="Q31" s="65"/>
    </row>
    <row r="32" spans="2:17" x14ac:dyDescent="0.25">
      <c r="Q32" s="44"/>
    </row>
    <row r="33" spans="1:18" x14ac:dyDescent="0.25">
      <c r="B33" t="s">
        <v>24</v>
      </c>
      <c r="E33" t="s">
        <v>69</v>
      </c>
      <c r="H33" s="18" t="s">
        <v>94</v>
      </c>
      <c r="I33" s="18"/>
      <c r="J33" s="18" t="s">
        <v>95</v>
      </c>
      <c r="K33" s="18"/>
      <c r="L33" s="18"/>
    </row>
    <row r="35" spans="1:18" x14ac:dyDescent="0.25">
      <c r="B35" s="211" t="s">
        <v>30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</row>
    <row r="37" spans="1:18" x14ac:dyDescent="0.25">
      <c r="B37" s="1" t="s">
        <v>31</v>
      </c>
      <c r="C37" s="1" t="s">
        <v>32</v>
      </c>
      <c r="E37" s="4" t="s">
        <v>41</v>
      </c>
      <c r="F37" s="3" t="s">
        <v>290</v>
      </c>
      <c r="H37" s="4" t="s">
        <v>40</v>
      </c>
      <c r="J37" s="3" t="s">
        <v>45</v>
      </c>
      <c r="L37" s="206" t="s">
        <v>50</v>
      </c>
      <c r="M37" s="206"/>
    </row>
    <row r="38" spans="1:18" x14ac:dyDescent="0.25">
      <c r="F38" s="121" t="s">
        <v>291</v>
      </c>
      <c r="J38" s="1" t="s">
        <v>46</v>
      </c>
      <c r="L38" s="1" t="s">
        <v>9</v>
      </c>
      <c r="M38" s="1" t="s">
        <v>10</v>
      </c>
      <c r="O38" s="6" t="s">
        <v>81</v>
      </c>
    </row>
    <row r="39" spans="1:18" x14ac:dyDescent="0.25">
      <c r="A39" s="44"/>
      <c r="J39" s="1"/>
      <c r="L39" s="3"/>
      <c r="M39" s="3"/>
    </row>
    <row r="40" spans="1:18" x14ac:dyDescent="0.25">
      <c r="A40" s="65">
        <v>2</v>
      </c>
      <c r="B40" s="3" t="s">
        <v>224</v>
      </c>
      <c r="C40">
        <v>3064</v>
      </c>
      <c r="E40" t="s">
        <v>44</v>
      </c>
      <c r="H40" s="3" t="s">
        <v>47</v>
      </c>
      <c r="J40" s="3"/>
      <c r="L40" s="9">
        <v>4009</v>
      </c>
      <c r="M40" s="11">
        <v>4081</v>
      </c>
      <c r="O40" s="7"/>
      <c r="P40" s="14" t="s">
        <v>65</v>
      </c>
      <c r="Q40" s="14"/>
      <c r="R40" s="14"/>
    </row>
    <row r="41" spans="1:18" x14ac:dyDescent="0.25">
      <c r="A41" s="65">
        <v>3</v>
      </c>
      <c r="B41" s="3" t="s">
        <v>7</v>
      </c>
      <c r="C41">
        <v>17141</v>
      </c>
      <c r="E41" t="s">
        <v>44</v>
      </c>
      <c r="H41" s="3" t="s">
        <v>47</v>
      </c>
      <c r="J41" s="3"/>
      <c r="L41" s="9">
        <v>4009</v>
      </c>
      <c r="M41" s="11">
        <v>4081</v>
      </c>
    </row>
    <row r="42" spans="1:18" x14ac:dyDescent="0.25">
      <c r="A42" s="65">
        <v>4</v>
      </c>
      <c r="B42" s="3" t="s">
        <v>7</v>
      </c>
      <c r="C42">
        <v>17427</v>
      </c>
      <c r="E42" t="s">
        <v>44</v>
      </c>
      <c r="H42" s="3" t="s">
        <v>47</v>
      </c>
      <c r="J42" s="3"/>
      <c r="L42" s="9">
        <v>4009</v>
      </c>
      <c r="M42" s="11">
        <v>4081</v>
      </c>
      <c r="O42" s="8"/>
      <c r="P42" s="15" t="s">
        <v>66</v>
      </c>
      <c r="Q42" s="15"/>
      <c r="R42" s="15"/>
    </row>
    <row r="43" spans="1:18" x14ac:dyDescent="0.25">
      <c r="A43" s="65">
        <v>5</v>
      </c>
      <c r="B43" s="3" t="s">
        <v>34</v>
      </c>
      <c r="C43">
        <v>83266</v>
      </c>
      <c r="E43" t="s">
        <v>44</v>
      </c>
      <c r="H43" s="3" t="s">
        <v>47</v>
      </c>
      <c r="J43" s="3"/>
      <c r="L43" s="9">
        <v>4009</v>
      </c>
      <c r="M43" s="11">
        <v>4081</v>
      </c>
    </row>
    <row r="44" spans="1:18" x14ac:dyDescent="0.25">
      <c r="A44" s="65">
        <v>6</v>
      </c>
      <c r="B44" s="3" t="s">
        <v>225</v>
      </c>
      <c r="C44">
        <v>77396</v>
      </c>
      <c r="H44" s="3" t="s">
        <v>47</v>
      </c>
      <c r="J44" s="3"/>
      <c r="L44" s="9">
        <v>4009</v>
      </c>
      <c r="M44" s="11">
        <v>4081</v>
      </c>
      <c r="O44" s="34" t="s">
        <v>47</v>
      </c>
      <c r="P44" t="s">
        <v>79</v>
      </c>
    </row>
    <row r="45" spans="1:18" x14ac:dyDescent="0.25">
      <c r="A45" s="65">
        <v>7</v>
      </c>
      <c r="B45" s="3" t="s">
        <v>193</v>
      </c>
      <c r="C45">
        <v>20226</v>
      </c>
      <c r="H45" s="3" t="s">
        <v>47</v>
      </c>
      <c r="J45" s="3"/>
      <c r="L45" s="9">
        <v>4009</v>
      </c>
      <c r="M45" s="11">
        <v>4081</v>
      </c>
    </row>
    <row r="46" spans="1:18" x14ac:dyDescent="0.25">
      <c r="A46" s="65">
        <v>8</v>
      </c>
      <c r="B46" s="3" t="s">
        <v>164</v>
      </c>
      <c r="C46">
        <v>17648</v>
      </c>
      <c r="E46" t="s">
        <v>44</v>
      </c>
      <c r="H46" s="3" t="s">
        <v>47</v>
      </c>
      <c r="J46" s="3"/>
      <c r="L46" s="9">
        <v>4009</v>
      </c>
      <c r="M46" s="11">
        <v>4081</v>
      </c>
      <c r="O46" s="17" t="s">
        <v>67</v>
      </c>
      <c r="P46" s="17"/>
      <c r="Q46" s="17"/>
      <c r="R46" s="17"/>
    </row>
    <row r="47" spans="1:18" x14ac:dyDescent="0.25">
      <c r="A47" s="65">
        <v>9</v>
      </c>
      <c r="B47" s="3" t="s">
        <v>34</v>
      </c>
      <c r="C47">
        <v>81312</v>
      </c>
      <c r="E47" t="s">
        <v>44</v>
      </c>
      <c r="H47" s="3" t="s">
        <v>47</v>
      </c>
      <c r="J47" s="3"/>
      <c r="L47" s="9">
        <v>4009</v>
      </c>
      <c r="M47" s="11">
        <v>4081</v>
      </c>
    </row>
    <row r="48" spans="1:18" x14ac:dyDescent="0.25">
      <c r="A48" s="65">
        <v>10</v>
      </c>
      <c r="B48" s="3" t="s">
        <v>7</v>
      </c>
      <c r="C48">
        <v>17468</v>
      </c>
      <c r="E48" t="s">
        <v>44</v>
      </c>
      <c r="H48" s="3" t="s">
        <v>47</v>
      </c>
      <c r="J48" s="3"/>
      <c r="L48" s="9">
        <v>4009</v>
      </c>
      <c r="M48" s="11">
        <v>4081</v>
      </c>
      <c r="O48" s="35">
        <v>4081</v>
      </c>
      <c r="P48" t="s">
        <v>53</v>
      </c>
    </row>
    <row r="49" spans="1:18" x14ac:dyDescent="0.25">
      <c r="A49" s="65">
        <v>11</v>
      </c>
      <c r="B49" s="3" t="s">
        <v>7</v>
      </c>
      <c r="C49">
        <v>17395</v>
      </c>
      <c r="E49" t="s">
        <v>44</v>
      </c>
      <c r="H49" s="3" t="s">
        <v>47</v>
      </c>
      <c r="J49" s="3"/>
      <c r="L49" s="9">
        <v>4009</v>
      </c>
      <c r="M49" s="11">
        <v>4081</v>
      </c>
      <c r="O49" s="16"/>
    </row>
    <row r="50" spans="1:18" x14ac:dyDescent="0.25">
      <c r="A50" s="65">
        <v>12</v>
      </c>
      <c r="B50" s="3" t="s">
        <v>34</v>
      </c>
      <c r="C50">
        <v>41864</v>
      </c>
      <c r="H50" s="3" t="s">
        <v>47</v>
      </c>
      <c r="J50" s="3"/>
      <c r="L50" s="9">
        <v>4009</v>
      </c>
      <c r="M50" s="11">
        <v>4081</v>
      </c>
      <c r="O50" s="95">
        <v>4075</v>
      </c>
      <c r="P50" t="s">
        <v>190</v>
      </c>
    </row>
    <row r="51" spans="1:18" x14ac:dyDescent="0.25">
      <c r="A51" s="65">
        <v>13</v>
      </c>
      <c r="B51" s="3" t="s">
        <v>7</v>
      </c>
      <c r="C51">
        <v>17306</v>
      </c>
      <c r="E51" t="s">
        <v>44</v>
      </c>
      <c r="H51" s="3" t="s">
        <v>47</v>
      </c>
      <c r="J51" s="3"/>
      <c r="L51" s="9">
        <v>4009</v>
      </c>
      <c r="M51" s="11">
        <v>4081</v>
      </c>
      <c r="O51" s="16"/>
    </row>
    <row r="52" spans="1:18" x14ac:dyDescent="0.25">
      <c r="A52" s="65">
        <v>14</v>
      </c>
      <c r="B52" s="3" t="s">
        <v>34</v>
      </c>
      <c r="C52">
        <v>40005</v>
      </c>
      <c r="E52" t="s">
        <v>49</v>
      </c>
      <c r="H52" s="3" t="s">
        <v>47</v>
      </c>
      <c r="J52" s="65"/>
      <c r="L52" s="9">
        <v>4009</v>
      </c>
      <c r="M52" s="11">
        <v>4081</v>
      </c>
      <c r="O52" s="39">
        <v>3964</v>
      </c>
      <c r="P52" t="s">
        <v>56</v>
      </c>
    </row>
    <row r="53" spans="1:18" x14ac:dyDescent="0.25">
      <c r="A53" s="65">
        <v>15</v>
      </c>
      <c r="B53" s="3" t="s">
        <v>226</v>
      </c>
      <c r="C53">
        <v>336</v>
      </c>
      <c r="H53" s="3" t="s">
        <v>47</v>
      </c>
      <c r="J53" s="65"/>
      <c r="L53" s="9">
        <v>4009</v>
      </c>
      <c r="M53" s="11">
        <v>4081</v>
      </c>
      <c r="O53" s="88"/>
    </row>
    <row r="54" spans="1:18" x14ac:dyDescent="0.25">
      <c r="A54" s="65">
        <v>16</v>
      </c>
      <c r="B54" s="3" t="s">
        <v>122</v>
      </c>
      <c r="C54">
        <v>134594</v>
      </c>
      <c r="E54" t="s">
        <v>229</v>
      </c>
      <c r="H54" s="105" t="s">
        <v>228</v>
      </c>
      <c r="J54" s="65"/>
      <c r="L54" s="9">
        <v>4009</v>
      </c>
      <c r="M54" s="11">
        <v>4075</v>
      </c>
      <c r="O54" s="88"/>
    </row>
    <row r="55" spans="1:18" x14ac:dyDescent="0.25">
      <c r="A55" s="65">
        <v>17</v>
      </c>
      <c r="B55" s="3" t="s">
        <v>125</v>
      </c>
      <c r="C55">
        <v>539863</v>
      </c>
      <c r="E55" t="s">
        <v>80</v>
      </c>
      <c r="H55" s="3" t="s">
        <v>47</v>
      </c>
      <c r="J55" s="65"/>
      <c r="L55" s="9">
        <v>4009</v>
      </c>
      <c r="M55" s="11">
        <v>4081</v>
      </c>
      <c r="O55" s="220" t="s">
        <v>96</v>
      </c>
      <c r="P55" s="220"/>
    </row>
    <row r="56" spans="1:18" x14ac:dyDescent="0.25">
      <c r="A56" s="65">
        <v>18</v>
      </c>
      <c r="B56" s="3" t="s">
        <v>122</v>
      </c>
      <c r="C56">
        <v>48166</v>
      </c>
      <c r="H56" s="3" t="s">
        <v>47</v>
      </c>
      <c r="J56" s="65"/>
      <c r="L56" s="9">
        <v>4009</v>
      </c>
      <c r="M56" s="11">
        <v>4081</v>
      </c>
      <c r="O56" s="41" t="s">
        <v>230</v>
      </c>
      <c r="P56" s="41"/>
      <c r="Q56" s="41" t="s">
        <v>85</v>
      </c>
    </row>
    <row r="57" spans="1:18" x14ac:dyDescent="0.25">
      <c r="A57" s="65">
        <v>19</v>
      </c>
      <c r="B57" s="3" t="s">
        <v>122</v>
      </c>
      <c r="C57" s="44">
        <v>32115</v>
      </c>
      <c r="D57" s="44"/>
      <c r="E57" s="44"/>
      <c r="G57" s="44"/>
      <c r="H57" s="3" t="s">
        <v>47</v>
      </c>
      <c r="I57" s="44"/>
      <c r="J57" s="65"/>
      <c r="L57" s="9">
        <v>4009</v>
      </c>
      <c r="M57" s="11">
        <v>4081</v>
      </c>
      <c r="O57" s="44"/>
      <c r="P57" s="44"/>
      <c r="Q57" s="44"/>
    </row>
    <row r="58" spans="1:18" x14ac:dyDescent="0.25">
      <c r="A58" s="65">
        <v>20</v>
      </c>
      <c r="B58" s="65" t="s">
        <v>37</v>
      </c>
      <c r="C58" s="44">
        <v>136690</v>
      </c>
      <c r="D58" s="44"/>
      <c r="E58" s="44"/>
      <c r="G58" s="44"/>
      <c r="H58" s="3" t="s">
        <v>47</v>
      </c>
      <c r="I58" s="44"/>
      <c r="J58" s="65"/>
      <c r="L58" s="9">
        <v>4009</v>
      </c>
      <c r="M58" s="11">
        <v>4081</v>
      </c>
      <c r="O58" s="44"/>
      <c r="P58" s="44"/>
      <c r="Q58" s="44"/>
    </row>
    <row r="59" spans="1:18" x14ac:dyDescent="0.25">
      <c r="A59" s="65">
        <v>21</v>
      </c>
      <c r="B59" s="65" t="s">
        <v>164</v>
      </c>
      <c r="C59" s="44">
        <v>17359</v>
      </c>
      <c r="D59" s="44"/>
      <c r="E59" s="44"/>
      <c r="G59" s="44"/>
      <c r="H59" s="3" t="s">
        <v>47</v>
      </c>
      <c r="I59" s="44"/>
      <c r="J59" s="65"/>
      <c r="L59" s="9">
        <v>4009</v>
      </c>
      <c r="M59" s="11">
        <v>4081</v>
      </c>
      <c r="O59" s="44"/>
      <c r="P59" s="44"/>
      <c r="Q59" s="44"/>
      <c r="R59" s="17"/>
    </row>
    <row r="60" spans="1:18" x14ac:dyDescent="0.25">
      <c r="A60" s="65">
        <v>22</v>
      </c>
      <c r="B60" s="65" t="s">
        <v>227</v>
      </c>
      <c r="C60" s="44">
        <v>334</v>
      </c>
      <c r="D60" s="44"/>
      <c r="E60" s="44"/>
      <c r="F60" s="44"/>
      <c r="G60" s="44"/>
      <c r="H60" s="3" t="s">
        <v>47</v>
      </c>
      <c r="I60" s="44"/>
      <c r="J60" s="65"/>
      <c r="L60" s="9">
        <v>4059</v>
      </c>
      <c r="M60" s="11">
        <v>4081</v>
      </c>
      <c r="O60" s="44"/>
      <c r="P60" s="44"/>
      <c r="Q60" s="44"/>
    </row>
    <row r="61" spans="1:18" x14ac:dyDescent="0.25">
      <c r="A61" s="65">
        <v>23</v>
      </c>
      <c r="B61" s="3" t="s">
        <v>122</v>
      </c>
      <c r="C61" s="44">
        <v>171722</v>
      </c>
      <c r="D61" s="44"/>
      <c r="E61" s="44"/>
      <c r="F61" s="44"/>
      <c r="G61" s="44"/>
      <c r="H61" s="3" t="s">
        <v>47</v>
      </c>
      <c r="I61" s="44"/>
      <c r="J61" s="65"/>
      <c r="L61" s="9">
        <v>4075</v>
      </c>
      <c r="M61" s="11">
        <v>4081</v>
      </c>
      <c r="O61" s="88"/>
    </row>
    <row r="62" spans="1:18" x14ac:dyDescent="0.25">
      <c r="A62" s="65">
        <v>24</v>
      </c>
      <c r="B62" s="3" t="s">
        <v>122</v>
      </c>
      <c r="C62" s="44">
        <v>12011</v>
      </c>
      <c r="D62" s="44"/>
      <c r="E62" s="44"/>
      <c r="F62" s="44"/>
      <c r="G62" s="44"/>
      <c r="H62" s="3" t="s">
        <v>47</v>
      </c>
      <c r="I62" s="44"/>
      <c r="J62" s="65"/>
      <c r="L62" s="9">
        <v>4075</v>
      </c>
      <c r="M62" s="11">
        <v>4081</v>
      </c>
      <c r="O62" s="91"/>
    </row>
    <row r="63" spans="1:18" x14ac:dyDescent="0.25">
      <c r="A63" s="65">
        <v>25</v>
      </c>
      <c r="B63" s="65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O63" s="88"/>
    </row>
    <row r="64" spans="1:18" x14ac:dyDescent="0.25">
      <c r="A64" s="65">
        <v>26</v>
      </c>
      <c r="B64" s="65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O64" s="91"/>
    </row>
    <row r="65" spans="1:15" x14ac:dyDescent="0.25">
      <c r="A65" s="65">
        <v>27</v>
      </c>
      <c r="B65" s="65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O65" s="88"/>
    </row>
    <row r="66" spans="1:15" x14ac:dyDescent="0.25">
      <c r="A66" s="65">
        <v>28</v>
      </c>
      <c r="B66" s="65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O66" s="88"/>
    </row>
    <row r="67" spans="1:15" x14ac:dyDescent="0.25">
      <c r="A67" s="65"/>
      <c r="B67" s="65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O67" s="88"/>
    </row>
    <row r="68" spans="1:15" x14ac:dyDescent="0.25">
      <c r="A68" s="65"/>
      <c r="B68" s="65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O68" s="88"/>
    </row>
    <row r="69" spans="1:15" x14ac:dyDescent="0.25">
      <c r="A69" s="65"/>
      <c r="B69" s="65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O69" s="44"/>
    </row>
    <row r="70" spans="1:15" x14ac:dyDescent="0.25">
      <c r="A70" s="65"/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1:15" x14ac:dyDescent="0.25">
      <c r="A71" s="65"/>
      <c r="B71" s="65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5" x14ac:dyDescent="0.25">
      <c r="A72" s="65"/>
      <c r="B72" s="65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5" x14ac:dyDescent="0.25">
      <c r="A73" s="65"/>
      <c r="B73" s="65"/>
      <c r="C73" s="44"/>
      <c r="D73" s="44"/>
      <c r="E73" s="44"/>
      <c r="F73" s="14"/>
      <c r="G73" s="44"/>
      <c r="H73" s="44"/>
      <c r="I73" s="44"/>
      <c r="J73" s="44"/>
      <c r="K73" s="44"/>
      <c r="L73" s="44"/>
      <c r="M73" s="44"/>
    </row>
    <row r="74" spans="1:15" x14ac:dyDescent="0.25">
      <c r="A74" s="65"/>
      <c r="B74" s="65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1:15" x14ac:dyDescent="0.25">
      <c r="A75" s="65"/>
      <c r="B75" s="65"/>
      <c r="C75" s="44"/>
      <c r="D75" s="44"/>
      <c r="E75" s="44"/>
      <c r="G75" s="44"/>
      <c r="H75" s="44"/>
      <c r="I75" s="44"/>
      <c r="J75" s="44"/>
      <c r="K75" s="44"/>
      <c r="L75" s="44"/>
      <c r="M75" s="44"/>
    </row>
    <row r="76" spans="1:15" x14ac:dyDescent="0.25">
      <c r="A76" s="65"/>
      <c r="B76" s="65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</row>
    <row r="77" spans="1:15" x14ac:dyDescent="0.25">
      <c r="A77" s="65"/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5" x14ac:dyDescent="0.25">
      <c r="A78" s="65"/>
      <c r="B78" s="65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</row>
    <row r="79" spans="1:15" x14ac:dyDescent="0.25">
      <c r="A79" s="65"/>
      <c r="B79" s="65"/>
      <c r="C79" s="44"/>
      <c r="D79" s="44"/>
      <c r="E79" s="44"/>
      <c r="F79" s="44"/>
      <c r="G79" s="44"/>
      <c r="H79" s="44"/>
      <c r="I79" s="44"/>
      <c r="J79" s="44"/>
    </row>
    <row r="80" spans="1:15" x14ac:dyDescent="0.25">
      <c r="A80" s="65"/>
      <c r="B80" s="3" t="s">
        <v>34</v>
      </c>
      <c r="C80">
        <v>83276</v>
      </c>
      <c r="E80" t="s">
        <v>44</v>
      </c>
      <c r="H80" s="3" t="s">
        <v>47</v>
      </c>
      <c r="J80" s="3"/>
      <c r="L80" s="9">
        <v>4009</v>
      </c>
      <c r="M80" s="11">
        <v>4081</v>
      </c>
    </row>
    <row r="81" spans="1:13" x14ac:dyDescent="0.25">
      <c r="A81" s="65"/>
      <c r="B81" s="3" t="s">
        <v>34</v>
      </c>
      <c r="C81">
        <v>81372</v>
      </c>
      <c r="E81" t="s">
        <v>44</v>
      </c>
      <c r="H81" s="3" t="s">
        <v>47</v>
      </c>
      <c r="J81" s="3"/>
      <c r="L81" s="9">
        <v>4009</v>
      </c>
      <c r="M81" s="11">
        <v>4081</v>
      </c>
    </row>
    <row r="82" spans="1:13" x14ac:dyDescent="0.25">
      <c r="A82" s="65"/>
      <c r="B82" s="3" t="s">
        <v>34</v>
      </c>
      <c r="C82">
        <v>81254</v>
      </c>
      <c r="E82" t="s">
        <v>44</v>
      </c>
      <c r="H82" s="3" t="s">
        <v>47</v>
      </c>
      <c r="J82" s="3"/>
      <c r="L82" s="9">
        <v>4009</v>
      </c>
      <c r="M82" s="11">
        <v>4081</v>
      </c>
    </row>
    <row r="83" spans="1:13" x14ac:dyDescent="0.25">
      <c r="A83" s="65"/>
      <c r="B83" s="3" t="s">
        <v>7</v>
      </c>
      <c r="C83">
        <v>17495</v>
      </c>
      <c r="E83" t="s">
        <v>44</v>
      </c>
      <c r="H83" s="3" t="s">
        <v>47</v>
      </c>
      <c r="J83" s="3"/>
      <c r="L83" s="9">
        <v>4009</v>
      </c>
      <c r="M83" s="11">
        <v>4081</v>
      </c>
    </row>
    <row r="84" spans="1:13" x14ac:dyDescent="0.25">
      <c r="A84" s="65"/>
      <c r="B84" s="3" t="s">
        <v>7</v>
      </c>
      <c r="C84">
        <v>16558</v>
      </c>
      <c r="E84" t="s">
        <v>44</v>
      </c>
      <c r="H84" s="3" t="s">
        <v>47</v>
      </c>
      <c r="J84" s="3"/>
      <c r="L84" s="9">
        <v>4009</v>
      </c>
      <c r="M84" s="11">
        <v>4081</v>
      </c>
    </row>
    <row r="85" spans="1:13" x14ac:dyDescent="0.25">
      <c r="A85" s="65"/>
      <c r="B85" s="3" t="s">
        <v>7</v>
      </c>
      <c r="C85">
        <v>16695</v>
      </c>
      <c r="E85" t="s">
        <v>44</v>
      </c>
      <c r="H85" s="3" t="s">
        <v>47</v>
      </c>
      <c r="J85" s="3"/>
      <c r="L85" s="9">
        <v>4009</v>
      </c>
      <c r="M85" s="11">
        <v>4081</v>
      </c>
    </row>
    <row r="86" spans="1:13" x14ac:dyDescent="0.25">
      <c r="A86" s="65"/>
      <c r="B86" s="3" t="s">
        <v>34</v>
      </c>
      <c r="C86">
        <v>81290</v>
      </c>
      <c r="E86" t="s">
        <v>44</v>
      </c>
      <c r="H86" s="3" t="s">
        <v>47</v>
      </c>
      <c r="J86" s="3"/>
      <c r="L86" s="9">
        <v>4009</v>
      </c>
      <c r="M86" s="11">
        <v>4081</v>
      </c>
    </row>
    <row r="87" spans="1:13" x14ac:dyDescent="0.25">
      <c r="A87" s="65"/>
      <c r="B87" s="3" t="s">
        <v>124</v>
      </c>
      <c r="C87">
        <v>78269</v>
      </c>
      <c r="H87" s="3" t="s">
        <v>47</v>
      </c>
      <c r="J87" s="3"/>
      <c r="L87" s="9">
        <v>4009</v>
      </c>
      <c r="M87" s="11">
        <v>4081</v>
      </c>
    </row>
    <row r="88" spans="1:13" x14ac:dyDescent="0.25">
      <c r="A88" s="65"/>
      <c r="B88" s="3" t="s">
        <v>125</v>
      </c>
      <c r="C88">
        <v>67734</v>
      </c>
      <c r="H88" s="3" t="s">
        <v>47</v>
      </c>
      <c r="J88" s="3"/>
      <c r="L88" s="9">
        <v>4009</v>
      </c>
      <c r="M88" s="11">
        <v>4081</v>
      </c>
    </row>
    <row r="89" spans="1:13" x14ac:dyDescent="0.25">
      <c r="A89" s="65"/>
      <c r="B89" s="3" t="s">
        <v>37</v>
      </c>
      <c r="C89">
        <v>78269</v>
      </c>
      <c r="H89" s="3" t="s">
        <v>47</v>
      </c>
      <c r="J89" s="3"/>
      <c r="L89" s="9">
        <v>4009</v>
      </c>
      <c r="M89" s="11">
        <v>4081</v>
      </c>
    </row>
    <row r="90" spans="1:13" x14ac:dyDescent="0.25">
      <c r="A90" s="65"/>
      <c r="B90" s="3" t="s">
        <v>126</v>
      </c>
      <c r="C90">
        <v>27152</v>
      </c>
      <c r="H90" s="3" t="s">
        <v>47</v>
      </c>
      <c r="J90" s="3"/>
      <c r="L90" s="9">
        <v>4009</v>
      </c>
      <c r="M90" s="11">
        <v>4081</v>
      </c>
    </row>
    <row r="91" spans="1:13" x14ac:dyDescent="0.25">
      <c r="A91" s="65"/>
      <c r="B91" s="3" t="s">
        <v>125</v>
      </c>
      <c r="C91">
        <v>121132</v>
      </c>
      <c r="H91" s="3" t="s">
        <v>127</v>
      </c>
      <c r="J91" s="3"/>
      <c r="L91" s="9">
        <v>4009</v>
      </c>
      <c r="M91" s="11">
        <v>4081</v>
      </c>
    </row>
    <row r="92" spans="1:13" x14ac:dyDescent="0.25">
      <c r="A92" s="65"/>
      <c r="B92" s="3" t="s">
        <v>36</v>
      </c>
      <c r="C92">
        <v>707</v>
      </c>
      <c r="E92" t="s">
        <v>49</v>
      </c>
      <c r="H92" s="3" t="s">
        <v>47</v>
      </c>
      <c r="J92" s="65"/>
      <c r="L92" s="9">
        <v>4009</v>
      </c>
      <c r="M92" s="11">
        <v>4081</v>
      </c>
    </row>
    <row r="93" spans="1:13" x14ac:dyDescent="0.25">
      <c r="A93" s="65"/>
      <c r="B93" s="3" t="s">
        <v>122</v>
      </c>
      <c r="C93">
        <v>262045</v>
      </c>
      <c r="H93" s="3" t="s">
        <v>128</v>
      </c>
      <c r="J93" s="65"/>
      <c r="L93" s="9">
        <v>4009</v>
      </c>
      <c r="M93" s="11">
        <v>4081</v>
      </c>
    </row>
    <row r="94" spans="1:13" x14ac:dyDescent="0.25">
      <c r="A94" s="65"/>
      <c r="B94" s="3" t="s">
        <v>122</v>
      </c>
      <c r="C94">
        <v>32115</v>
      </c>
      <c r="E94" t="s">
        <v>59</v>
      </c>
      <c r="H94" s="3" t="s">
        <v>47</v>
      </c>
      <c r="J94" s="65"/>
      <c r="L94" s="9">
        <v>4009</v>
      </c>
      <c r="M94" s="11">
        <v>4081</v>
      </c>
    </row>
    <row r="95" spans="1:13" x14ac:dyDescent="0.25">
      <c r="A95" s="65"/>
      <c r="B95" s="3" t="s">
        <v>122</v>
      </c>
      <c r="C95">
        <v>61385</v>
      </c>
      <c r="E95" t="s">
        <v>80</v>
      </c>
      <c r="H95" s="3" t="s">
        <v>47</v>
      </c>
      <c r="J95" s="65"/>
      <c r="L95" s="9">
        <v>4009</v>
      </c>
      <c r="M95" s="11">
        <v>4081</v>
      </c>
    </row>
    <row r="96" spans="1:13" x14ac:dyDescent="0.25">
      <c r="A96" s="65"/>
      <c r="B96" s="3" t="s">
        <v>122</v>
      </c>
      <c r="C96">
        <v>173481</v>
      </c>
      <c r="E96" t="s">
        <v>60</v>
      </c>
      <c r="H96" s="3" t="s">
        <v>47</v>
      </c>
      <c r="J96" s="65"/>
      <c r="L96" s="9">
        <v>4009</v>
      </c>
      <c r="M96" s="11">
        <v>4081</v>
      </c>
    </row>
    <row r="97" spans="1:13" x14ac:dyDescent="0.25">
      <c r="A97" s="65"/>
      <c r="B97" s="65"/>
      <c r="C97" s="44"/>
      <c r="D97" s="44"/>
      <c r="E97" s="44"/>
      <c r="F97" s="44"/>
      <c r="G97" s="44"/>
      <c r="H97" s="44"/>
      <c r="I97" s="44"/>
      <c r="J97" s="65"/>
      <c r="L97" s="9"/>
      <c r="M97" s="11"/>
    </row>
    <row r="98" spans="1:13" x14ac:dyDescent="0.25">
      <c r="A98" s="65"/>
      <c r="B98" s="65"/>
      <c r="C98" s="44"/>
      <c r="D98" s="44"/>
      <c r="E98" s="44"/>
      <c r="F98" s="44"/>
      <c r="G98" s="44"/>
      <c r="H98" s="44"/>
      <c r="I98" s="44"/>
      <c r="J98" s="65"/>
      <c r="L98" s="9"/>
      <c r="M98" s="11"/>
    </row>
    <row r="99" spans="1:13" x14ac:dyDescent="0.25">
      <c r="A99" s="65"/>
      <c r="B99" s="65"/>
      <c r="C99" s="44"/>
      <c r="D99" s="44"/>
      <c r="E99" s="44"/>
      <c r="F99" s="44"/>
      <c r="G99" s="44"/>
      <c r="H99" s="44"/>
      <c r="I99" s="44"/>
      <c r="J99" s="65"/>
      <c r="L99" s="9"/>
      <c r="M99" s="11"/>
    </row>
    <row r="100" spans="1:13" x14ac:dyDescent="0.25">
      <c r="A100" s="65"/>
      <c r="B100" s="65"/>
      <c r="C100" s="44"/>
      <c r="D100" s="44"/>
      <c r="E100" s="44"/>
      <c r="F100" s="44"/>
      <c r="G100" s="44"/>
      <c r="H100" s="44"/>
      <c r="I100" s="44"/>
      <c r="J100" s="65"/>
      <c r="L100" s="9"/>
      <c r="M100" s="11"/>
    </row>
    <row r="101" spans="1:13" x14ac:dyDescent="0.25">
      <c r="A101" s="65"/>
      <c r="B101" s="65"/>
      <c r="C101" s="44"/>
      <c r="D101" s="44"/>
      <c r="E101" s="44"/>
      <c r="F101" s="44"/>
      <c r="G101" s="44"/>
      <c r="H101" s="44"/>
      <c r="I101" s="44"/>
      <c r="J101" s="65"/>
      <c r="L101" s="9"/>
      <c r="M101" s="11"/>
    </row>
    <row r="102" spans="1:13" x14ac:dyDescent="0.25">
      <c r="A102" s="65"/>
      <c r="B102" s="65"/>
      <c r="C102" s="44"/>
      <c r="D102" s="44"/>
      <c r="E102" s="44"/>
      <c r="F102" s="44"/>
      <c r="G102" s="44"/>
      <c r="H102" s="44"/>
      <c r="I102" s="44"/>
      <c r="J102" s="65"/>
      <c r="L102" s="9"/>
      <c r="M102" s="11"/>
    </row>
    <row r="103" spans="1:13" x14ac:dyDescent="0.25">
      <c r="A103" s="65"/>
      <c r="B103" s="65"/>
      <c r="C103" s="44"/>
      <c r="D103" s="44"/>
      <c r="E103" s="44"/>
      <c r="F103" s="44"/>
      <c r="G103" s="44"/>
      <c r="H103" s="44"/>
      <c r="I103" s="44"/>
      <c r="J103" s="65"/>
      <c r="L103" s="9"/>
      <c r="M103" s="11"/>
    </row>
    <row r="104" spans="1:13" x14ac:dyDescent="0.25">
      <c r="A104" s="65"/>
      <c r="B104" s="65"/>
      <c r="C104" s="44"/>
      <c r="D104" s="44"/>
      <c r="E104" s="44"/>
      <c r="F104" s="44"/>
      <c r="G104" s="44"/>
      <c r="H104" s="44"/>
      <c r="I104" s="44"/>
      <c r="J104" s="65"/>
      <c r="L104" s="9"/>
      <c r="M104" s="11"/>
    </row>
    <row r="105" spans="1:13" x14ac:dyDescent="0.25">
      <c r="A105" s="65"/>
      <c r="B105" s="65"/>
      <c r="C105" s="44"/>
      <c r="D105" s="44"/>
      <c r="E105" s="44"/>
      <c r="F105" s="44"/>
      <c r="G105" s="44"/>
      <c r="H105" s="44"/>
      <c r="I105" s="44"/>
      <c r="J105" s="65"/>
      <c r="L105" s="9"/>
      <c r="M105" s="11"/>
    </row>
    <row r="106" spans="1:13" x14ac:dyDescent="0.25">
      <c r="A106" s="65"/>
      <c r="B106" s="65"/>
      <c r="C106" s="44"/>
      <c r="D106" s="44"/>
      <c r="E106" s="44"/>
      <c r="F106" s="44"/>
      <c r="G106" s="44"/>
      <c r="H106" s="44"/>
      <c r="I106" s="44"/>
      <c r="J106" s="65"/>
      <c r="L106" s="9"/>
      <c r="M106" s="11"/>
    </row>
    <row r="107" spans="1:13" x14ac:dyDescent="0.25">
      <c r="A107" s="65"/>
      <c r="B107" s="65"/>
      <c r="C107" s="44"/>
      <c r="D107" s="44"/>
      <c r="E107" s="44"/>
      <c r="F107" s="44"/>
      <c r="G107" s="44"/>
      <c r="H107" s="44"/>
      <c r="I107" s="44"/>
      <c r="J107" s="65"/>
      <c r="L107" s="9"/>
      <c r="M107" s="11"/>
    </row>
    <row r="108" spans="1:13" x14ac:dyDescent="0.25">
      <c r="A108" s="65"/>
      <c r="B108" s="65"/>
      <c r="C108" s="44"/>
      <c r="D108" s="44"/>
      <c r="E108" s="44"/>
      <c r="F108" s="44"/>
      <c r="G108" s="44"/>
      <c r="H108" s="44"/>
      <c r="I108" s="44"/>
      <c r="J108" s="65"/>
      <c r="L108" s="9"/>
      <c r="M108" s="11"/>
    </row>
    <row r="109" spans="1:13" x14ac:dyDescent="0.25">
      <c r="B109" s="65"/>
      <c r="C109" s="44"/>
      <c r="D109" s="44"/>
      <c r="E109" s="44"/>
      <c r="F109" s="44"/>
      <c r="G109" s="44"/>
      <c r="H109" s="44"/>
      <c r="I109" s="44"/>
      <c r="J109" s="65"/>
      <c r="L109" s="9"/>
      <c r="M109" s="11"/>
    </row>
    <row r="110" spans="1:13" x14ac:dyDescent="0.25">
      <c r="B110" s="65"/>
      <c r="C110" s="44"/>
      <c r="D110" s="44"/>
      <c r="E110" s="44"/>
      <c r="F110" s="44"/>
      <c r="G110" s="44"/>
      <c r="H110" s="65"/>
      <c r="I110" s="44"/>
      <c r="J110" s="65"/>
      <c r="L110" s="9"/>
      <c r="M110" s="11"/>
    </row>
    <row r="111" spans="1:13" x14ac:dyDescent="0.25">
      <c r="B111" s="65"/>
      <c r="C111" s="44"/>
      <c r="D111" s="44"/>
      <c r="E111" s="44"/>
      <c r="F111" s="44"/>
      <c r="G111" s="44"/>
      <c r="H111" s="44"/>
      <c r="I111" s="44"/>
      <c r="J111" s="65"/>
      <c r="L111" s="9"/>
      <c r="M111" s="11"/>
    </row>
    <row r="112" spans="1:13" x14ac:dyDescent="0.25">
      <c r="B112" s="65"/>
      <c r="C112" s="44"/>
      <c r="D112" s="44"/>
      <c r="E112" s="44"/>
      <c r="F112" s="44"/>
      <c r="G112" s="44"/>
      <c r="H112" s="44"/>
      <c r="I112" s="44"/>
      <c r="J112" s="65"/>
      <c r="L112" s="9"/>
      <c r="M112" s="11"/>
    </row>
  </sheetData>
  <mergeCells count="5">
    <mergeCell ref="B35:M35"/>
    <mergeCell ref="L37:M37"/>
    <mergeCell ref="O55:P55"/>
    <mergeCell ref="J27:M27"/>
    <mergeCell ref="J29:M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EC1A-4D67-41B8-BCAA-80670A5BA3D6}">
  <dimension ref="A1:R102"/>
  <sheetViews>
    <sheetView topLeftCell="A19" workbookViewId="0">
      <selection activeCell="F33" sqref="F33:F85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20" max="20" width="16.42578125" customWidth="1"/>
    <col min="21" max="21" width="11.7109375" customWidth="1"/>
  </cols>
  <sheetData>
    <row r="1" spans="2:14" ht="18.75" x14ac:dyDescent="0.3">
      <c r="B1" s="19" t="s">
        <v>3</v>
      </c>
    </row>
    <row r="3" spans="2:14" x14ac:dyDescent="0.25">
      <c r="B3" t="s">
        <v>70</v>
      </c>
      <c r="E3" s="20">
        <f>+DATE(1937,5,12)</f>
        <v>13647</v>
      </c>
      <c r="F3" s="20"/>
    </row>
    <row r="4" spans="2:14" x14ac:dyDescent="0.25">
      <c r="E4" s="20"/>
      <c r="F4" s="20"/>
    </row>
    <row r="5" spans="2:14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</row>
    <row r="6" spans="2:14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</row>
    <row r="7" spans="2:14" ht="6.95" customHeight="1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x14ac:dyDescent="0.25">
      <c r="B8" s="25" t="s">
        <v>11</v>
      </c>
      <c r="C8" s="25"/>
      <c r="D8" s="25"/>
      <c r="E8" s="25" t="s">
        <v>314</v>
      </c>
      <c r="F8" s="25"/>
      <c r="G8" s="28"/>
      <c r="H8" s="28"/>
      <c r="I8" s="28"/>
      <c r="J8" s="25" t="s">
        <v>82</v>
      </c>
      <c r="K8" s="28"/>
      <c r="L8" s="28"/>
      <c r="M8" s="25" t="s">
        <v>83</v>
      </c>
      <c r="N8" s="28"/>
    </row>
    <row r="9" spans="2:14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</row>
    <row r="10" spans="2:14" x14ac:dyDescent="0.25">
      <c r="B10" s="25" t="s">
        <v>13</v>
      </c>
      <c r="C10" s="25"/>
      <c r="D10" s="25"/>
      <c r="E10" s="25" t="s">
        <v>14</v>
      </c>
      <c r="F10" s="25"/>
      <c r="G10" s="28"/>
      <c r="H10" s="28"/>
      <c r="I10" s="28"/>
      <c r="J10" s="25" t="s">
        <v>15</v>
      </c>
      <c r="K10" s="28"/>
      <c r="L10" s="28"/>
      <c r="M10" s="25"/>
      <c r="N10" s="28"/>
    </row>
    <row r="11" spans="2:14" x14ac:dyDescent="0.25">
      <c r="G11" s="18"/>
      <c r="H11" s="18"/>
      <c r="I11" s="18"/>
      <c r="J11" s="18"/>
      <c r="K11" s="18"/>
      <c r="L11" s="18"/>
      <c r="M11" s="18"/>
      <c r="N11" s="18"/>
    </row>
    <row r="12" spans="2:14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</row>
    <row r="13" spans="2:14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</row>
    <row r="14" spans="2:14" ht="6.95" customHeight="1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</row>
    <row r="15" spans="2:14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14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19</v>
      </c>
      <c r="F17" s="30"/>
      <c r="G17" s="31"/>
      <c r="H17" s="31"/>
      <c r="I17" s="31"/>
      <c r="J17" s="30" t="s">
        <v>75</v>
      </c>
      <c r="K17" s="31"/>
      <c r="L17" s="31"/>
      <c r="M17" s="30" t="s">
        <v>22</v>
      </c>
      <c r="N17" s="31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30" t="s">
        <v>76</v>
      </c>
      <c r="K19" s="31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22" t="s">
        <v>72</v>
      </c>
      <c r="F21" s="22"/>
      <c r="G21" s="23"/>
      <c r="H21" s="23"/>
      <c r="I21" s="23"/>
      <c r="J21" s="23"/>
      <c r="K21" s="18"/>
      <c r="L21" s="18"/>
      <c r="M21" s="18"/>
      <c r="N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t="s">
        <v>26</v>
      </c>
      <c r="E23" t="s">
        <v>27</v>
      </c>
      <c r="G23" s="18"/>
      <c r="H23" s="18"/>
      <c r="I23" s="18"/>
      <c r="J23" s="215">
        <f>+DATE(1937,5,12)</f>
        <v>13647</v>
      </c>
      <c r="K23" s="215"/>
      <c r="L23" s="215"/>
      <c r="M23" s="215"/>
      <c r="N23" s="18"/>
    </row>
    <row r="24" spans="2:14" x14ac:dyDescent="0.25">
      <c r="G24" s="18"/>
      <c r="H24" s="18"/>
      <c r="I24" s="18"/>
      <c r="J24" s="18"/>
      <c r="K24" s="18"/>
      <c r="L24" s="18"/>
      <c r="M24" s="18"/>
      <c r="N24" s="18"/>
    </row>
    <row r="25" spans="2:14" x14ac:dyDescent="0.25">
      <c r="B25" t="s">
        <v>28</v>
      </c>
      <c r="E25" t="s">
        <v>29</v>
      </c>
      <c r="G25" s="18"/>
      <c r="H25" s="18"/>
      <c r="I25" s="18"/>
      <c r="J25" s="215">
        <f>+DATE(1937,5,12)</f>
        <v>13647</v>
      </c>
      <c r="K25" s="215"/>
      <c r="L25" s="215"/>
      <c r="M25" s="215"/>
      <c r="N25" s="18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68</v>
      </c>
      <c r="G27" s="18"/>
      <c r="H27" s="18" t="s">
        <v>94</v>
      </c>
      <c r="I27" s="18"/>
      <c r="J27" s="18" t="s">
        <v>95</v>
      </c>
      <c r="K27" s="18"/>
      <c r="L27" s="18"/>
      <c r="M27" s="18"/>
      <c r="N27" s="18"/>
    </row>
    <row r="29" spans="2:14" x14ac:dyDescent="0.25">
      <c r="B29" t="s">
        <v>24</v>
      </c>
      <c r="E29" t="s">
        <v>69</v>
      </c>
      <c r="H29" s="18" t="s">
        <v>94</v>
      </c>
      <c r="I29" s="18"/>
      <c r="J29" s="18" t="s">
        <v>95</v>
      </c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1" t="s">
        <v>31</v>
      </c>
      <c r="C33" s="1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1" t="s">
        <v>46</v>
      </c>
      <c r="L34" s="1" t="s">
        <v>9</v>
      </c>
      <c r="M34" s="1" t="s">
        <v>10</v>
      </c>
      <c r="O34" s="5" t="s">
        <v>81</v>
      </c>
    </row>
    <row r="35" spans="1:18" x14ac:dyDescent="0.25">
      <c r="J35" s="1"/>
      <c r="L35" s="3"/>
      <c r="M35" s="3"/>
    </row>
    <row r="36" spans="1:18" x14ac:dyDescent="0.25">
      <c r="A36" s="7">
        <v>2</v>
      </c>
      <c r="B36" s="3" t="s">
        <v>7</v>
      </c>
      <c r="C36">
        <v>20190</v>
      </c>
      <c r="E36" t="s">
        <v>43</v>
      </c>
      <c r="H36" t="s">
        <v>33</v>
      </c>
      <c r="J36" s="3">
        <v>123</v>
      </c>
      <c r="L36" s="9">
        <v>4081</v>
      </c>
      <c r="M36" s="11">
        <v>4009</v>
      </c>
      <c r="O36" s="7"/>
      <c r="P36" s="14" t="s">
        <v>65</v>
      </c>
      <c r="Q36" s="14"/>
      <c r="R36" s="14"/>
    </row>
    <row r="37" spans="1:18" x14ac:dyDescent="0.25">
      <c r="A37" s="8">
        <v>3</v>
      </c>
      <c r="B37" s="3" t="s">
        <v>6</v>
      </c>
      <c r="C37">
        <v>50594</v>
      </c>
      <c r="E37" t="s">
        <v>59</v>
      </c>
      <c r="H37" s="3" t="s">
        <v>47</v>
      </c>
      <c r="J37" s="13">
        <v>3964</v>
      </c>
      <c r="L37" s="9">
        <v>4081</v>
      </c>
      <c r="M37" s="11">
        <v>4009</v>
      </c>
      <c r="O37" s="8"/>
      <c r="P37" s="15" t="s">
        <v>66</v>
      </c>
      <c r="Q37" s="15"/>
      <c r="R37" s="15"/>
    </row>
    <row r="38" spans="1:18" x14ac:dyDescent="0.25">
      <c r="A38" s="7">
        <v>4</v>
      </c>
      <c r="B38" s="3" t="s">
        <v>34</v>
      </c>
      <c r="C38">
        <v>131832</v>
      </c>
      <c r="E38" t="s">
        <v>176</v>
      </c>
      <c r="H38" s="3" t="s">
        <v>47</v>
      </c>
      <c r="J38" s="3">
        <v>347</v>
      </c>
      <c r="L38" s="9">
        <v>4081</v>
      </c>
      <c r="M38" s="11">
        <v>4009</v>
      </c>
    </row>
    <row r="39" spans="1:18" x14ac:dyDescent="0.25">
      <c r="A39" s="8">
        <v>5</v>
      </c>
      <c r="B39" s="3" t="s">
        <v>6</v>
      </c>
      <c r="C39">
        <v>173481</v>
      </c>
      <c r="E39" t="s">
        <v>60</v>
      </c>
      <c r="H39" s="3" t="s">
        <v>47</v>
      </c>
      <c r="J39" s="13">
        <v>3964</v>
      </c>
      <c r="L39" s="9">
        <v>4081</v>
      </c>
      <c r="M39" s="11">
        <v>4009</v>
      </c>
      <c r="O39" s="34" t="s">
        <v>47</v>
      </c>
      <c r="P39" t="s">
        <v>79</v>
      </c>
    </row>
    <row r="40" spans="1:18" x14ac:dyDescent="0.25">
      <c r="A40" s="7">
        <v>6</v>
      </c>
      <c r="B40" s="3" t="s">
        <v>34</v>
      </c>
      <c r="C40">
        <v>81124</v>
      </c>
      <c r="E40" t="s">
        <v>44</v>
      </c>
      <c r="H40" t="s">
        <v>33</v>
      </c>
      <c r="J40" s="3">
        <v>123</v>
      </c>
      <c r="L40" s="9">
        <v>4081</v>
      </c>
      <c r="M40" s="11">
        <v>4009</v>
      </c>
    </row>
    <row r="41" spans="1:18" x14ac:dyDescent="0.25">
      <c r="A41" s="7">
        <v>7</v>
      </c>
      <c r="B41" s="3" t="s">
        <v>34</v>
      </c>
      <c r="C41">
        <v>81481</v>
      </c>
      <c r="E41" t="s">
        <v>44</v>
      </c>
      <c r="H41" t="s">
        <v>33</v>
      </c>
      <c r="J41" s="3">
        <v>123</v>
      </c>
      <c r="L41" s="9">
        <v>4081</v>
      </c>
      <c r="M41" s="11">
        <v>4009</v>
      </c>
    </row>
    <row r="42" spans="1:18" x14ac:dyDescent="0.25">
      <c r="A42" s="7">
        <v>8</v>
      </c>
      <c r="B42" s="3" t="s">
        <v>34</v>
      </c>
      <c r="C42">
        <v>81240</v>
      </c>
      <c r="E42" t="s">
        <v>44</v>
      </c>
      <c r="H42" t="s">
        <v>33</v>
      </c>
      <c r="J42" s="3">
        <v>123</v>
      </c>
      <c r="L42" s="9">
        <v>4081</v>
      </c>
      <c r="M42" s="11">
        <v>4009</v>
      </c>
      <c r="O42" s="17" t="s">
        <v>67</v>
      </c>
      <c r="P42" s="17"/>
      <c r="Q42" s="17"/>
      <c r="R42" s="17"/>
    </row>
    <row r="43" spans="1:18" x14ac:dyDescent="0.25">
      <c r="A43" s="7">
        <v>9</v>
      </c>
      <c r="B43" s="3" t="s">
        <v>7</v>
      </c>
      <c r="C43">
        <v>16542</v>
      </c>
      <c r="E43" t="s">
        <v>44</v>
      </c>
      <c r="H43" t="s">
        <v>33</v>
      </c>
      <c r="J43" s="3">
        <v>123</v>
      </c>
      <c r="L43" s="9">
        <v>4081</v>
      </c>
      <c r="M43" s="11">
        <v>4009</v>
      </c>
    </row>
    <row r="44" spans="1:18" x14ac:dyDescent="0.25">
      <c r="A44" s="7">
        <v>10</v>
      </c>
      <c r="B44" s="3" t="s">
        <v>7</v>
      </c>
      <c r="C44">
        <v>16852</v>
      </c>
      <c r="E44" t="s">
        <v>44</v>
      </c>
      <c r="H44" t="s">
        <v>33</v>
      </c>
      <c r="J44" s="3">
        <v>123</v>
      </c>
      <c r="L44" s="9">
        <v>4081</v>
      </c>
      <c r="M44" s="11">
        <v>4009</v>
      </c>
      <c r="O44" s="35">
        <v>4081</v>
      </c>
      <c r="P44" t="s">
        <v>53</v>
      </c>
    </row>
    <row r="45" spans="1:18" x14ac:dyDescent="0.25">
      <c r="A45" s="7">
        <v>11</v>
      </c>
      <c r="B45" s="3" t="s">
        <v>7</v>
      </c>
      <c r="C45">
        <v>16636</v>
      </c>
      <c r="E45" t="s">
        <v>44</v>
      </c>
      <c r="H45" t="s">
        <v>33</v>
      </c>
      <c r="J45" s="3">
        <v>123</v>
      </c>
      <c r="L45" s="9">
        <v>4081</v>
      </c>
      <c r="M45" s="11">
        <v>4009</v>
      </c>
      <c r="O45" s="16"/>
    </row>
    <row r="46" spans="1:18" x14ac:dyDescent="0.25">
      <c r="A46" s="7">
        <v>12</v>
      </c>
      <c r="B46" s="3" t="s">
        <v>34</v>
      </c>
      <c r="C46">
        <v>81061</v>
      </c>
      <c r="E46" t="s">
        <v>44</v>
      </c>
      <c r="H46" t="s">
        <v>33</v>
      </c>
      <c r="J46" s="3">
        <v>123</v>
      </c>
      <c r="L46" s="9">
        <v>4081</v>
      </c>
      <c r="M46" s="11">
        <v>4009</v>
      </c>
      <c r="O46" s="36">
        <v>4032</v>
      </c>
      <c r="P46" t="s">
        <v>63</v>
      </c>
    </row>
    <row r="47" spans="1:18" x14ac:dyDescent="0.25">
      <c r="A47" s="8">
        <v>13</v>
      </c>
      <c r="B47" s="3" t="s">
        <v>35</v>
      </c>
      <c r="C47">
        <v>22710</v>
      </c>
      <c r="E47" t="s">
        <v>80</v>
      </c>
      <c r="H47" t="s">
        <v>57</v>
      </c>
      <c r="J47" s="13">
        <v>3964</v>
      </c>
      <c r="L47" s="9">
        <v>4081</v>
      </c>
      <c r="M47" s="11">
        <v>4009</v>
      </c>
      <c r="O47" s="16"/>
    </row>
    <row r="48" spans="1:18" x14ac:dyDescent="0.25">
      <c r="A48" s="8">
        <v>14</v>
      </c>
      <c r="B48" s="3" t="s">
        <v>36</v>
      </c>
      <c r="C48">
        <v>8451</v>
      </c>
      <c r="E48" t="s">
        <v>49</v>
      </c>
      <c r="H48" s="41" t="s">
        <v>196</v>
      </c>
      <c r="J48" s="12">
        <v>4013</v>
      </c>
      <c r="L48" s="9">
        <v>4081</v>
      </c>
      <c r="M48" s="11">
        <v>4009</v>
      </c>
      <c r="O48" s="37">
        <v>4013</v>
      </c>
      <c r="P48" t="s">
        <v>55</v>
      </c>
    </row>
    <row r="49" spans="1:17" x14ac:dyDescent="0.25">
      <c r="A49" s="8">
        <v>15</v>
      </c>
      <c r="B49" s="3" t="s">
        <v>48</v>
      </c>
      <c r="C49">
        <v>77352</v>
      </c>
      <c r="E49" t="s">
        <v>49</v>
      </c>
      <c r="H49" s="41" t="s">
        <v>196</v>
      </c>
      <c r="J49" s="12">
        <v>4013</v>
      </c>
      <c r="L49" s="9">
        <v>4081</v>
      </c>
      <c r="M49" s="11">
        <v>4009</v>
      </c>
      <c r="O49" s="38">
        <v>4009</v>
      </c>
      <c r="P49" t="s">
        <v>54</v>
      </c>
    </row>
    <row r="50" spans="1:17" x14ac:dyDescent="0.25">
      <c r="A50" s="7">
        <v>16</v>
      </c>
      <c r="B50" s="3" t="s">
        <v>34</v>
      </c>
      <c r="C50">
        <v>40009</v>
      </c>
      <c r="E50" t="s">
        <v>51</v>
      </c>
      <c r="H50" s="40" t="s">
        <v>33</v>
      </c>
      <c r="J50" s="11">
        <v>4009</v>
      </c>
      <c r="L50" s="9">
        <v>4081</v>
      </c>
      <c r="M50" s="11">
        <v>4009</v>
      </c>
      <c r="O50" s="34"/>
    </row>
    <row r="51" spans="1:17" x14ac:dyDescent="0.25">
      <c r="A51" s="8">
        <v>17</v>
      </c>
      <c r="B51" s="3" t="s">
        <v>37</v>
      </c>
      <c r="C51">
        <v>70174</v>
      </c>
      <c r="H51" s="42" t="s">
        <v>52</v>
      </c>
      <c r="J51" s="12">
        <v>4013</v>
      </c>
      <c r="L51" s="9">
        <v>4081</v>
      </c>
      <c r="M51" s="11">
        <v>4009</v>
      </c>
      <c r="O51" s="39">
        <v>3964</v>
      </c>
      <c r="P51" t="s">
        <v>56</v>
      </c>
    </row>
    <row r="52" spans="1:17" x14ac:dyDescent="0.25">
      <c r="A52" s="8">
        <v>18</v>
      </c>
      <c r="B52" s="3" t="s">
        <v>38</v>
      </c>
      <c r="C52">
        <v>53430</v>
      </c>
      <c r="H52" s="43" t="s">
        <v>93</v>
      </c>
      <c r="J52" s="11">
        <v>4009</v>
      </c>
      <c r="L52" s="9">
        <v>4081</v>
      </c>
      <c r="M52" s="11">
        <v>4009</v>
      </c>
    </row>
    <row r="53" spans="1:17" x14ac:dyDescent="0.25">
      <c r="A53" s="7">
        <v>19</v>
      </c>
      <c r="B53" s="3" t="s">
        <v>39</v>
      </c>
      <c r="C53">
        <v>85616</v>
      </c>
      <c r="H53" s="3" t="s">
        <v>47</v>
      </c>
      <c r="J53" s="3" t="s">
        <v>58</v>
      </c>
      <c r="L53" s="9">
        <v>4081</v>
      </c>
      <c r="M53" s="11">
        <v>4009</v>
      </c>
    </row>
    <row r="54" spans="1:17" x14ac:dyDescent="0.25">
      <c r="A54" s="7">
        <v>20</v>
      </c>
      <c r="B54" s="3" t="s">
        <v>7</v>
      </c>
      <c r="C54">
        <v>16335</v>
      </c>
      <c r="E54" t="s">
        <v>44</v>
      </c>
      <c r="H54" t="s">
        <v>33</v>
      </c>
      <c r="J54" s="3">
        <v>123</v>
      </c>
      <c r="L54" s="9">
        <v>4081</v>
      </c>
      <c r="M54" s="11">
        <v>4009</v>
      </c>
      <c r="O54" s="220" t="s">
        <v>96</v>
      </c>
      <c r="P54" s="220"/>
    </row>
    <row r="55" spans="1:17" x14ac:dyDescent="0.25">
      <c r="A55" s="7">
        <v>21</v>
      </c>
      <c r="B55" s="3" t="s">
        <v>7</v>
      </c>
      <c r="C55">
        <v>16961</v>
      </c>
      <c r="E55" t="s">
        <v>44</v>
      </c>
      <c r="H55" t="s">
        <v>33</v>
      </c>
      <c r="J55" s="3">
        <v>123</v>
      </c>
      <c r="L55" s="9">
        <v>4081</v>
      </c>
      <c r="M55" s="11">
        <v>4009</v>
      </c>
      <c r="O55" s="41" t="s">
        <v>84</v>
      </c>
      <c r="P55" s="41"/>
      <c r="Q55" s="41" t="s">
        <v>85</v>
      </c>
    </row>
    <row r="56" spans="1:17" x14ac:dyDescent="0.25">
      <c r="A56" s="8">
        <v>22</v>
      </c>
      <c r="B56" s="3" t="s">
        <v>6</v>
      </c>
      <c r="C56">
        <v>85291</v>
      </c>
      <c r="E56" t="s">
        <v>61</v>
      </c>
      <c r="F56" s="44"/>
      <c r="H56" s="3" t="s">
        <v>47</v>
      </c>
      <c r="J56" s="13">
        <v>3964</v>
      </c>
      <c r="L56" s="10">
        <v>4032</v>
      </c>
      <c r="M56" s="11">
        <v>4009</v>
      </c>
      <c r="O56" s="41" t="s">
        <v>84</v>
      </c>
      <c r="P56" s="41"/>
      <c r="Q56" s="41" t="s">
        <v>85</v>
      </c>
    </row>
    <row r="57" spans="1:17" x14ac:dyDescent="0.25">
      <c r="A57" s="8">
        <v>23</v>
      </c>
      <c r="B57" s="3" t="s">
        <v>6</v>
      </c>
      <c r="C57">
        <v>48166</v>
      </c>
      <c r="F57" s="44"/>
      <c r="H57" s="3" t="s">
        <v>47</v>
      </c>
      <c r="J57" s="13">
        <v>3964</v>
      </c>
      <c r="L57" s="10">
        <v>4032</v>
      </c>
      <c r="M57" s="11">
        <v>4009</v>
      </c>
      <c r="O57" s="40" t="s">
        <v>86</v>
      </c>
      <c r="P57" s="40"/>
      <c r="Q57" s="40" t="s">
        <v>87</v>
      </c>
    </row>
    <row r="58" spans="1:17" x14ac:dyDescent="0.25">
      <c r="A58" s="8">
        <v>24</v>
      </c>
      <c r="B58" s="3" t="s">
        <v>6</v>
      </c>
      <c r="C58">
        <v>83633</v>
      </c>
      <c r="E58" t="s">
        <v>62</v>
      </c>
      <c r="F58" s="44"/>
      <c r="H58" s="3" t="s">
        <v>47</v>
      </c>
      <c r="J58" s="13">
        <v>3964</v>
      </c>
      <c r="L58" s="10">
        <v>4032</v>
      </c>
      <c r="M58" s="11">
        <v>4009</v>
      </c>
      <c r="O58" s="42" t="s">
        <v>88</v>
      </c>
      <c r="P58" s="42"/>
      <c r="Q58" s="42" t="s">
        <v>85</v>
      </c>
    </row>
    <row r="59" spans="1:17" x14ac:dyDescent="0.25">
      <c r="A59" s="8">
        <v>25</v>
      </c>
      <c r="B59" s="3" t="s">
        <v>6</v>
      </c>
      <c r="C59">
        <v>172032</v>
      </c>
      <c r="F59" s="44"/>
      <c r="H59" s="3" t="s">
        <v>47</v>
      </c>
      <c r="J59" s="13">
        <v>3964</v>
      </c>
      <c r="L59" s="10">
        <v>4032</v>
      </c>
      <c r="M59" s="11">
        <v>4009</v>
      </c>
      <c r="O59" s="43" t="s">
        <v>92</v>
      </c>
      <c r="P59" s="43"/>
      <c r="Q59" s="43" t="s">
        <v>87</v>
      </c>
    </row>
    <row r="60" spans="1:17" x14ac:dyDescent="0.25">
      <c r="A60" s="8">
        <v>26</v>
      </c>
      <c r="B60" s="3" t="s">
        <v>6</v>
      </c>
      <c r="C60">
        <v>33653</v>
      </c>
      <c r="E60" t="s">
        <v>64</v>
      </c>
      <c r="F60" s="44"/>
      <c r="H60" s="3" t="s">
        <v>47</v>
      </c>
      <c r="J60" s="13">
        <v>3964</v>
      </c>
      <c r="L60" s="10">
        <v>4032</v>
      </c>
      <c r="M60" s="11">
        <v>4009</v>
      </c>
    </row>
    <row r="61" spans="1:17" x14ac:dyDescent="0.25">
      <c r="A61" s="8">
        <v>27</v>
      </c>
      <c r="B61" s="3" t="s">
        <v>6</v>
      </c>
      <c r="C61">
        <v>43852</v>
      </c>
      <c r="F61" s="44"/>
      <c r="H61" s="3" t="s">
        <v>47</v>
      </c>
      <c r="J61" s="13">
        <v>3964</v>
      </c>
      <c r="L61" s="10">
        <v>4032</v>
      </c>
      <c r="M61" s="11">
        <v>4009</v>
      </c>
    </row>
    <row r="62" spans="1:17" x14ac:dyDescent="0.25">
      <c r="B62" s="3"/>
      <c r="F62" s="44"/>
    </row>
    <row r="63" spans="1:17" x14ac:dyDescent="0.25">
      <c r="B63" s="3"/>
      <c r="F63" s="44"/>
    </row>
    <row r="64" spans="1:17" x14ac:dyDescent="0.25">
      <c r="B64" s="3"/>
      <c r="F64" s="44"/>
    </row>
    <row r="65" spans="6:6" x14ac:dyDescent="0.25">
      <c r="F65" s="44"/>
    </row>
    <row r="66" spans="6:6" x14ac:dyDescent="0.25">
      <c r="F66" s="44"/>
    </row>
    <row r="67" spans="6:6" x14ac:dyDescent="0.25">
      <c r="F67" s="44"/>
    </row>
    <row r="68" spans="6:6" x14ac:dyDescent="0.25">
      <c r="F68" s="44"/>
    </row>
    <row r="69" spans="6:6" x14ac:dyDescent="0.25">
      <c r="F69" s="14"/>
    </row>
    <row r="70" spans="6:6" x14ac:dyDescent="0.25">
      <c r="F70" s="44"/>
    </row>
    <row r="72" spans="6:6" x14ac:dyDescent="0.25">
      <c r="F72" s="44"/>
    </row>
    <row r="73" spans="6:6" x14ac:dyDescent="0.25">
      <c r="F73" s="44"/>
    </row>
    <row r="74" spans="6:6" x14ac:dyDescent="0.25">
      <c r="F74" s="44"/>
    </row>
    <row r="75" spans="6:6" x14ac:dyDescent="0.25">
      <c r="F75" s="44"/>
    </row>
    <row r="93" spans="6:6" x14ac:dyDescent="0.25">
      <c r="F93" s="44"/>
    </row>
    <row r="94" spans="6:6" x14ac:dyDescent="0.25">
      <c r="F94" s="44"/>
    </row>
    <row r="95" spans="6:6" x14ac:dyDescent="0.25">
      <c r="F95" s="44"/>
    </row>
    <row r="96" spans="6:6" x14ac:dyDescent="0.25">
      <c r="F96" s="44"/>
    </row>
    <row r="97" spans="6:6" x14ac:dyDescent="0.25">
      <c r="F97" s="44"/>
    </row>
    <row r="98" spans="6:6" x14ac:dyDescent="0.25">
      <c r="F98" s="44"/>
    </row>
    <row r="99" spans="6:6" x14ac:dyDescent="0.25">
      <c r="F99" s="44"/>
    </row>
    <row r="100" spans="6:6" x14ac:dyDescent="0.25">
      <c r="F100" s="44"/>
    </row>
    <row r="101" spans="6:6" x14ac:dyDescent="0.25">
      <c r="F101" s="44"/>
    </row>
    <row r="102" spans="6:6" x14ac:dyDescent="0.25">
      <c r="F102" s="44"/>
    </row>
  </sheetData>
  <mergeCells count="5">
    <mergeCell ref="L33:M33"/>
    <mergeCell ref="B31:M31"/>
    <mergeCell ref="O54:P54"/>
    <mergeCell ref="J23:M23"/>
    <mergeCell ref="J25:M25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FA81-1D83-47A1-BAAC-58F3E6319B7D}">
  <dimension ref="A1:U124"/>
  <sheetViews>
    <sheetView workbookViewId="0">
      <selection activeCell="T39" sqref="T39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20" max="20" width="16.42578125" customWidth="1"/>
    <col min="21" max="21" width="11.7109375" customWidth="1"/>
  </cols>
  <sheetData>
    <row r="1" spans="2:17" ht="18.75" x14ac:dyDescent="0.3">
      <c r="B1" s="19" t="s">
        <v>3</v>
      </c>
      <c r="E1" s="14" t="s">
        <v>155</v>
      </c>
      <c r="F1" s="14"/>
    </row>
    <row r="2" spans="2:17" x14ac:dyDescent="0.25">
      <c r="Q2" s="65"/>
    </row>
    <row r="3" spans="2:17" x14ac:dyDescent="0.25">
      <c r="B3" t="s">
        <v>70</v>
      </c>
      <c r="E3" s="20">
        <f>+DATE(1937,5,13)</f>
        <v>13648</v>
      </c>
      <c r="F3" s="20"/>
      <c r="Q3" s="65"/>
    </row>
    <row r="4" spans="2:17" x14ac:dyDescent="0.25">
      <c r="E4" s="20"/>
      <c r="F4" s="20"/>
      <c r="Q4" s="65"/>
    </row>
    <row r="5" spans="2:17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Q5" s="65"/>
    </row>
    <row r="6" spans="2:17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Q6" s="65"/>
    </row>
    <row r="7" spans="2:17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Q7" s="65"/>
    </row>
    <row r="8" spans="2:17" x14ac:dyDescent="0.25">
      <c r="B8" s="25" t="s">
        <v>11</v>
      </c>
      <c r="C8" s="25"/>
      <c r="D8" s="25"/>
      <c r="E8" s="25" t="s">
        <v>73</v>
      </c>
      <c r="F8" s="25"/>
      <c r="G8" s="28"/>
      <c r="H8" s="28"/>
      <c r="I8" s="28"/>
      <c r="J8" s="25" t="s">
        <v>82</v>
      </c>
      <c r="K8" s="28"/>
      <c r="L8" s="28"/>
      <c r="M8" s="25" t="s">
        <v>83</v>
      </c>
      <c r="N8" s="28"/>
      <c r="Q8" s="65"/>
    </row>
    <row r="9" spans="2:17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Q9" s="65"/>
    </row>
    <row r="10" spans="2:17" x14ac:dyDescent="0.25">
      <c r="B10" s="25" t="s">
        <v>13</v>
      </c>
      <c r="C10" s="25"/>
      <c r="D10" s="25"/>
      <c r="E10" s="25" t="s">
        <v>14</v>
      </c>
      <c r="F10" s="25"/>
      <c r="G10" s="28"/>
      <c r="H10" s="28"/>
      <c r="I10" s="28"/>
      <c r="J10" s="25" t="s">
        <v>15</v>
      </c>
      <c r="K10" s="28"/>
      <c r="L10" s="28"/>
      <c r="M10" s="25"/>
      <c r="N10" s="28"/>
      <c r="Q10" s="65"/>
    </row>
    <row r="11" spans="2:17" x14ac:dyDescent="0.25">
      <c r="G11" s="18"/>
      <c r="H11" s="18"/>
      <c r="I11" s="18"/>
      <c r="J11" s="18"/>
      <c r="K11" s="18"/>
      <c r="L11" s="18"/>
      <c r="M11" s="18"/>
      <c r="N11" s="18"/>
      <c r="Q11" s="65"/>
    </row>
    <row r="12" spans="2:17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Q12" s="65"/>
    </row>
    <row r="13" spans="2:17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Q13" s="65"/>
    </row>
    <row r="14" spans="2:17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Q14" s="65"/>
    </row>
    <row r="15" spans="2:17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  <c r="Q15" s="65"/>
    </row>
    <row r="16" spans="2:17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  <c r="Q16" s="65"/>
    </row>
    <row r="17" spans="2:17" x14ac:dyDescent="0.25">
      <c r="B17" s="30" t="s">
        <v>17</v>
      </c>
      <c r="C17" s="30"/>
      <c r="D17" s="30"/>
      <c r="E17" s="30" t="s">
        <v>19</v>
      </c>
      <c r="F17" s="30"/>
      <c r="G17" s="31"/>
      <c r="H17" s="31"/>
      <c r="I17" s="31"/>
      <c r="J17" s="30" t="s">
        <v>75</v>
      </c>
      <c r="K17" s="31"/>
      <c r="L17" s="31"/>
      <c r="M17" s="30" t="s">
        <v>22</v>
      </c>
      <c r="N17" s="31"/>
      <c r="Q17" s="65"/>
    </row>
    <row r="18" spans="2:17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  <c r="Q18" s="65"/>
    </row>
    <row r="19" spans="2:17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30" t="s">
        <v>76</v>
      </c>
      <c r="K19" s="31"/>
      <c r="L19" s="31"/>
      <c r="M19" s="31"/>
      <c r="N19" s="31"/>
      <c r="Q19" s="65"/>
    </row>
    <row r="20" spans="2:17" x14ac:dyDescent="0.25">
      <c r="G20" s="18"/>
      <c r="H20" s="18"/>
      <c r="I20" s="18"/>
      <c r="J20" s="18"/>
      <c r="K20" s="18"/>
      <c r="L20" s="18"/>
      <c r="M20" s="18"/>
      <c r="N20" s="18"/>
      <c r="Q20" s="65"/>
    </row>
    <row r="21" spans="2:17" ht="15.75" x14ac:dyDescent="0.25">
      <c r="B21" s="21" t="s">
        <v>25</v>
      </c>
      <c r="C21" s="21"/>
      <c r="D21" s="21"/>
      <c r="E21" s="22" t="s">
        <v>156</v>
      </c>
      <c r="F21" s="22"/>
      <c r="G21" s="23"/>
      <c r="H21" s="23"/>
      <c r="I21" s="23"/>
      <c r="J21" s="23"/>
      <c r="K21" s="18"/>
      <c r="L21" s="18"/>
      <c r="M21" s="18"/>
      <c r="N21" s="18"/>
      <c r="Q21" s="65"/>
    </row>
    <row r="22" spans="2:17" x14ac:dyDescent="0.25">
      <c r="G22" s="18"/>
      <c r="H22" s="18"/>
      <c r="I22" s="18"/>
      <c r="J22" s="18"/>
      <c r="K22" s="18"/>
      <c r="L22" s="18"/>
      <c r="M22" s="18"/>
      <c r="N22" s="18"/>
      <c r="Q22" s="65"/>
    </row>
    <row r="23" spans="2:17" x14ac:dyDescent="0.25">
      <c r="B23" t="s">
        <v>26</v>
      </c>
      <c r="E23" t="s">
        <v>29</v>
      </c>
      <c r="G23" s="18"/>
      <c r="H23" s="18"/>
      <c r="I23" s="18"/>
      <c r="J23" s="215">
        <f>+DATE(1937,5,13)</f>
        <v>13648</v>
      </c>
      <c r="K23" s="215"/>
      <c r="L23" s="215"/>
      <c r="M23" s="215"/>
      <c r="N23" s="18"/>
      <c r="Q23" s="65"/>
    </row>
    <row r="24" spans="2:17" x14ac:dyDescent="0.25">
      <c r="G24" s="18"/>
      <c r="H24" s="18"/>
      <c r="I24" s="18"/>
      <c r="J24" s="89"/>
      <c r="K24" s="89"/>
      <c r="L24" s="89"/>
      <c r="M24" s="89"/>
      <c r="N24" s="18"/>
      <c r="Q24" s="65"/>
    </row>
    <row r="25" spans="2:17" x14ac:dyDescent="0.25">
      <c r="B25" t="s">
        <v>28</v>
      </c>
      <c r="E25" t="s">
        <v>27</v>
      </c>
      <c r="G25" s="18"/>
      <c r="H25" s="18"/>
      <c r="I25" s="18"/>
      <c r="J25" s="215">
        <f>+DATE(1937,5,13)</f>
        <v>13648</v>
      </c>
      <c r="K25" s="215"/>
      <c r="L25" s="215"/>
      <c r="M25" s="215"/>
      <c r="N25" s="18"/>
      <c r="Q25" s="65"/>
    </row>
    <row r="26" spans="2:17" x14ac:dyDescent="0.25">
      <c r="G26" s="18"/>
      <c r="H26" s="18"/>
      <c r="I26" s="18"/>
      <c r="J26" s="18"/>
      <c r="K26" s="18"/>
      <c r="L26" s="18"/>
      <c r="M26" s="18"/>
      <c r="N26" s="18"/>
      <c r="Q26" s="65"/>
    </row>
    <row r="27" spans="2:17" x14ac:dyDescent="0.25">
      <c r="B27" t="s">
        <v>23</v>
      </c>
      <c r="E27" t="s">
        <v>68</v>
      </c>
      <c r="G27" s="18"/>
      <c r="H27" s="18" t="s">
        <v>94</v>
      </c>
      <c r="I27" s="18"/>
      <c r="J27" s="18" t="s">
        <v>95</v>
      </c>
      <c r="K27" s="18"/>
      <c r="L27" s="18"/>
      <c r="M27" s="18"/>
      <c r="N27" s="18"/>
      <c r="Q27" s="65"/>
    </row>
    <row r="28" spans="2:17" x14ac:dyDescent="0.25">
      <c r="Q28" s="44"/>
    </row>
    <row r="29" spans="2:17" x14ac:dyDescent="0.25">
      <c r="B29" t="s">
        <v>24</v>
      </c>
      <c r="E29" t="s">
        <v>69</v>
      </c>
      <c r="H29" s="18" t="s">
        <v>94</v>
      </c>
      <c r="I29" s="18"/>
      <c r="J29" s="18" t="s">
        <v>95</v>
      </c>
      <c r="K29" s="18"/>
      <c r="L29" s="18"/>
    </row>
    <row r="31" spans="2:17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1" t="s">
        <v>31</v>
      </c>
      <c r="C33" s="1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1" t="s">
        <v>46</v>
      </c>
      <c r="L34" s="1" t="s">
        <v>9</v>
      </c>
      <c r="M34" s="1" t="s">
        <v>10</v>
      </c>
      <c r="O34" s="6" t="s">
        <v>81</v>
      </c>
    </row>
    <row r="35" spans="1:18" x14ac:dyDescent="0.25">
      <c r="A35" s="44"/>
      <c r="J35" s="1"/>
      <c r="L35" s="3"/>
      <c r="M35" s="3"/>
    </row>
    <row r="36" spans="1:18" x14ac:dyDescent="0.25">
      <c r="A36" s="7">
        <v>2</v>
      </c>
      <c r="B36" s="3" t="s">
        <v>34</v>
      </c>
      <c r="C36">
        <v>83276</v>
      </c>
      <c r="E36" t="s">
        <v>44</v>
      </c>
      <c r="H36" s="3" t="s">
        <v>47</v>
      </c>
      <c r="J36" s="3"/>
      <c r="L36" s="9">
        <v>4009</v>
      </c>
      <c r="M36" s="11">
        <v>4081</v>
      </c>
      <c r="O36" s="7"/>
      <c r="P36" s="14" t="s">
        <v>65</v>
      </c>
      <c r="Q36" s="14"/>
      <c r="R36" s="14"/>
    </row>
    <row r="37" spans="1:18" x14ac:dyDescent="0.25">
      <c r="A37" s="7">
        <v>3</v>
      </c>
      <c r="B37" s="3" t="s">
        <v>34</v>
      </c>
      <c r="C37">
        <v>81372</v>
      </c>
      <c r="E37" t="s">
        <v>44</v>
      </c>
      <c r="H37" s="3" t="s">
        <v>47</v>
      </c>
      <c r="J37" s="3"/>
      <c r="L37" s="9">
        <v>4009</v>
      </c>
      <c r="M37" s="11">
        <v>4081</v>
      </c>
    </row>
    <row r="38" spans="1:18" x14ac:dyDescent="0.25">
      <c r="A38" s="7">
        <v>4</v>
      </c>
      <c r="B38" s="3" t="s">
        <v>34</v>
      </c>
      <c r="C38">
        <v>81254</v>
      </c>
      <c r="E38" t="s">
        <v>44</v>
      </c>
      <c r="H38" s="3" t="s">
        <v>47</v>
      </c>
      <c r="J38" s="3"/>
      <c r="L38" s="9">
        <v>4009</v>
      </c>
      <c r="M38" s="11">
        <v>4081</v>
      </c>
      <c r="O38" s="8"/>
      <c r="P38" s="15" t="s">
        <v>66</v>
      </c>
      <c r="Q38" s="15"/>
      <c r="R38" s="15"/>
    </row>
    <row r="39" spans="1:18" x14ac:dyDescent="0.25">
      <c r="A39" s="7">
        <v>5</v>
      </c>
      <c r="B39" s="3" t="s">
        <v>7</v>
      </c>
      <c r="C39">
        <v>17495</v>
      </c>
      <c r="E39" t="s">
        <v>44</v>
      </c>
      <c r="H39" s="3" t="s">
        <v>47</v>
      </c>
      <c r="J39" s="3"/>
      <c r="L39" s="9">
        <v>4009</v>
      </c>
      <c r="M39" s="11">
        <v>4081</v>
      </c>
    </row>
    <row r="40" spans="1:18" x14ac:dyDescent="0.25">
      <c r="A40" s="7">
        <v>6</v>
      </c>
      <c r="B40" s="3" t="s">
        <v>7</v>
      </c>
      <c r="C40">
        <v>16558</v>
      </c>
      <c r="E40" t="s">
        <v>44</v>
      </c>
      <c r="H40" s="3" t="s">
        <v>47</v>
      </c>
      <c r="J40" s="3"/>
      <c r="L40" s="9">
        <v>4009</v>
      </c>
      <c r="M40" s="11">
        <v>4081</v>
      </c>
      <c r="O40" s="34" t="s">
        <v>47</v>
      </c>
      <c r="P40" t="s">
        <v>79</v>
      </c>
    </row>
    <row r="41" spans="1:18" x14ac:dyDescent="0.25">
      <c r="A41" s="7">
        <v>7</v>
      </c>
      <c r="B41" s="3" t="s">
        <v>7</v>
      </c>
      <c r="C41">
        <v>16695</v>
      </c>
      <c r="E41" t="s">
        <v>44</v>
      </c>
      <c r="H41" s="3" t="s">
        <v>47</v>
      </c>
      <c r="J41" s="3"/>
      <c r="L41" s="9">
        <v>4009</v>
      </c>
      <c r="M41" s="11">
        <v>4081</v>
      </c>
    </row>
    <row r="42" spans="1:18" x14ac:dyDescent="0.25">
      <c r="A42" s="7">
        <v>8</v>
      </c>
      <c r="B42" s="3" t="s">
        <v>34</v>
      </c>
      <c r="C42">
        <v>81290</v>
      </c>
      <c r="E42" t="s">
        <v>44</v>
      </c>
      <c r="H42" s="3" t="s">
        <v>47</v>
      </c>
      <c r="J42" s="3"/>
      <c r="L42" s="9">
        <v>4009</v>
      </c>
      <c r="M42" s="11">
        <v>4081</v>
      </c>
    </row>
    <row r="43" spans="1:18" x14ac:dyDescent="0.25">
      <c r="A43" s="7">
        <v>9</v>
      </c>
      <c r="B43" s="3" t="s">
        <v>124</v>
      </c>
      <c r="C43">
        <v>78269</v>
      </c>
      <c r="H43" s="3" t="s">
        <v>47</v>
      </c>
      <c r="J43" s="3"/>
      <c r="L43" s="9">
        <v>4009</v>
      </c>
      <c r="M43" s="11">
        <v>4081</v>
      </c>
    </row>
    <row r="44" spans="1:18" x14ac:dyDescent="0.25">
      <c r="A44" s="7">
        <v>10</v>
      </c>
      <c r="B44" s="3" t="s">
        <v>125</v>
      </c>
      <c r="C44">
        <v>67734</v>
      </c>
      <c r="H44" s="3" t="s">
        <v>47</v>
      </c>
      <c r="J44" s="3"/>
      <c r="L44" s="9">
        <v>4009</v>
      </c>
      <c r="M44" s="11">
        <v>4081</v>
      </c>
    </row>
    <row r="45" spans="1:18" x14ac:dyDescent="0.25">
      <c r="A45" s="8">
        <v>11</v>
      </c>
      <c r="B45" s="3" t="s">
        <v>37</v>
      </c>
      <c r="C45">
        <v>78269</v>
      </c>
      <c r="H45" s="3" t="s">
        <v>47</v>
      </c>
      <c r="J45" s="3"/>
      <c r="L45" s="9">
        <v>4009</v>
      </c>
      <c r="M45" s="11">
        <v>4081</v>
      </c>
    </row>
    <row r="46" spans="1:18" x14ac:dyDescent="0.25">
      <c r="A46" s="7">
        <v>12</v>
      </c>
      <c r="B46" s="3" t="s">
        <v>126</v>
      </c>
      <c r="C46">
        <v>27152</v>
      </c>
      <c r="H46" s="3" t="s">
        <v>47</v>
      </c>
      <c r="J46" s="3"/>
      <c r="L46" s="9">
        <v>4009</v>
      </c>
      <c r="M46" s="11">
        <v>4081</v>
      </c>
    </row>
    <row r="47" spans="1:18" x14ac:dyDescent="0.25">
      <c r="A47" s="8">
        <v>13</v>
      </c>
      <c r="B47" s="3" t="s">
        <v>125</v>
      </c>
      <c r="C47">
        <v>121132</v>
      </c>
      <c r="H47" s="3" t="s">
        <v>127</v>
      </c>
      <c r="J47" s="3"/>
      <c r="L47" s="9">
        <v>4009</v>
      </c>
      <c r="M47" s="11">
        <v>4081</v>
      </c>
    </row>
    <row r="48" spans="1:18" x14ac:dyDescent="0.25">
      <c r="A48" s="7">
        <v>14</v>
      </c>
      <c r="B48" s="3" t="s">
        <v>36</v>
      </c>
      <c r="C48">
        <v>707</v>
      </c>
      <c r="E48" t="s">
        <v>49</v>
      </c>
      <c r="H48" s="3" t="s">
        <v>47</v>
      </c>
      <c r="J48" s="65"/>
      <c r="L48" s="9">
        <v>4009</v>
      </c>
      <c r="M48" s="11">
        <v>4081</v>
      </c>
    </row>
    <row r="49" spans="1:21" x14ac:dyDescent="0.25">
      <c r="A49" s="8">
        <v>15</v>
      </c>
      <c r="B49" s="3" t="s">
        <v>122</v>
      </c>
      <c r="C49">
        <v>262045</v>
      </c>
      <c r="H49" s="3" t="s">
        <v>128</v>
      </c>
      <c r="J49" s="65"/>
      <c r="L49" s="9">
        <v>4009</v>
      </c>
      <c r="M49" s="11">
        <v>4081</v>
      </c>
    </row>
    <row r="50" spans="1:21" x14ac:dyDescent="0.25">
      <c r="A50" s="8">
        <v>16</v>
      </c>
      <c r="B50" s="3" t="s">
        <v>122</v>
      </c>
      <c r="C50">
        <v>32115</v>
      </c>
      <c r="H50" s="3" t="s">
        <v>47</v>
      </c>
      <c r="J50" s="65"/>
      <c r="L50" s="9">
        <v>4009</v>
      </c>
      <c r="M50" s="11">
        <v>4081</v>
      </c>
    </row>
    <row r="51" spans="1:21" x14ac:dyDescent="0.25">
      <c r="A51" s="8">
        <v>17</v>
      </c>
      <c r="B51" s="3" t="s">
        <v>122</v>
      </c>
      <c r="C51">
        <v>61385</v>
      </c>
      <c r="H51" s="3" t="s">
        <v>47</v>
      </c>
      <c r="J51" s="65"/>
      <c r="L51" s="9">
        <v>4009</v>
      </c>
      <c r="M51" s="11">
        <v>4081</v>
      </c>
    </row>
    <row r="52" spans="1:21" x14ac:dyDescent="0.25">
      <c r="A52" s="8">
        <v>18</v>
      </c>
      <c r="B52" s="3" t="s">
        <v>122</v>
      </c>
      <c r="C52">
        <v>173481</v>
      </c>
      <c r="H52" s="3" t="s">
        <v>47</v>
      </c>
      <c r="J52" s="65"/>
      <c r="L52" s="9">
        <v>4009</v>
      </c>
      <c r="M52" s="11">
        <v>4081</v>
      </c>
    </row>
    <row r="53" spans="1:21" x14ac:dyDescent="0.25">
      <c r="A53" s="65"/>
      <c r="B53" s="65"/>
      <c r="C53" s="44"/>
      <c r="D53" s="44"/>
      <c r="E53" s="44"/>
      <c r="G53" s="44"/>
      <c r="H53" s="44"/>
      <c r="I53" s="44"/>
      <c r="J53" s="65"/>
      <c r="L53" s="9"/>
      <c r="M53" s="11"/>
    </row>
    <row r="54" spans="1:21" x14ac:dyDescent="0.25">
      <c r="A54" s="65">
        <v>19</v>
      </c>
      <c r="B54" s="65" t="s">
        <v>38</v>
      </c>
      <c r="C54" s="44">
        <v>146014</v>
      </c>
      <c r="D54" s="44"/>
      <c r="E54" s="44"/>
      <c r="G54" s="44"/>
      <c r="H54" s="44"/>
      <c r="I54" s="44"/>
      <c r="J54" s="65"/>
      <c r="L54" s="9">
        <v>4075</v>
      </c>
      <c r="M54" s="11">
        <v>4081</v>
      </c>
    </row>
    <row r="55" spans="1:21" x14ac:dyDescent="0.25">
      <c r="A55" s="65">
        <v>20</v>
      </c>
      <c r="B55" s="65" t="s">
        <v>198</v>
      </c>
      <c r="C55" s="44">
        <v>149413</v>
      </c>
      <c r="D55" s="44"/>
      <c r="E55" s="44"/>
      <c r="G55" s="44"/>
      <c r="H55" s="44"/>
      <c r="I55" s="44"/>
      <c r="J55" s="65"/>
      <c r="L55" s="9">
        <v>4075</v>
      </c>
      <c r="M55" s="11">
        <v>4081</v>
      </c>
      <c r="O55" s="17" t="s">
        <v>67</v>
      </c>
      <c r="P55" s="17"/>
      <c r="Q55" s="17"/>
      <c r="R55" s="17"/>
    </row>
    <row r="56" spans="1:21" x14ac:dyDescent="0.25">
      <c r="A56" s="65">
        <v>21</v>
      </c>
      <c r="B56" s="3" t="s">
        <v>122</v>
      </c>
      <c r="C56" s="44">
        <v>61336</v>
      </c>
      <c r="D56" s="44"/>
      <c r="E56" s="44"/>
      <c r="F56" s="44"/>
      <c r="G56" s="44"/>
      <c r="H56" s="44"/>
      <c r="I56" s="44"/>
      <c r="J56" s="65"/>
      <c r="L56" s="9">
        <v>4075</v>
      </c>
      <c r="M56" s="11">
        <v>4081</v>
      </c>
    </row>
    <row r="57" spans="1:21" x14ac:dyDescent="0.25">
      <c r="A57" s="65"/>
      <c r="B57" s="65"/>
      <c r="C57" s="44"/>
      <c r="D57" s="44"/>
      <c r="E57" s="44"/>
      <c r="F57" s="44"/>
      <c r="G57" s="44"/>
      <c r="H57" s="44"/>
      <c r="I57" s="44"/>
      <c r="J57" s="65"/>
      <c r="L57" s="9"/>
      <c r="M57" s="11"/>
      <c r="O57" s="35">
        <v>4081</v>
      </c>
      <c r="P57" t="s">
        <v>53</v>
      </c>
    </row>
    <row r="58" spans="1:21" x14ac:dyDescent="0.25">
      <c r="A58" s="65"/>
      <c r="B58" s="65"/>
      <c r="C58" s="44"/>
      <c r="D58" s="44"/>
      <c r="E58" s="44"/>
      <c r="F58" s="44"/>
      <c r="G58" s="44"/>
      <c r="H58" s="44"/>
      <c r="I58" s="44"/>
      <c r="J58" s="65"/>
      <c r="L58" s="9"/>
      <c r="M58" s="11"/>
      <c r="O58" s="16"/>
    </row>
    <row r="59" spans="1:21" x14ac:dyDescent="0.25">
      <c r="A59" s="65"/>
      <c r="B59" s="65"/>
      <c r="C59" s="44"/>
      <c r="D59" s="44"/>
      <c r="E59" s="44"/>
      <c r="F59" s="44"/>
      <c r="G59" s="44"/>
      <c r="H59" s="44"/>
      <c r="I59" s="44"/>
      <c r="J59" s="65"/>
      <c r="L59" s="9"/>
      <c r="M59" s="11"/>
      <c r="O59" s="36">
        <v>4032</v>
      </c>
      <c r="P59" t="s">
        <v>63</v>
      </c>
    </row>
    <row r="60" spans="1:21" x14ac:dyDescent="0.25">
      <c r="A60" s="65"/>
      <c r="B60" s="65"/>
      <c r="C60" s="44"/>
      <c r="D60" s="44"/>
      <c r="E60" s="44"/>
      <c r="F60" s="44"/>
      <c r="G60" s="44"/>
      <c r="H60" s="44"/>
      <c r="I60" s="44"/>
      <c r="J60" s="65"/>
      <c r="L60" s="9"/>
      <c r="M60" s="11"/>
      <c r="O60" s="16"/>
      <c r="T60" s="220" t="s">
        <v>96</v>
      </c>
      <c r="U60" s="220"/>
    </row>
    <row r="61" spans="1:21" x14ac:dyDescent="0.25">
      <c r="A61" s="65"/>
      <c r="B61" s="65"/>
      <c r="C61" s="44"/>
      <c r="D61" s="44"/>
      <c r="E61" s="44"/>
      <c r="F61" s="44"/>
      <c r="G61" s="44"/>
      <c r="H61" s="44"/>
      <c r="I61" s="44"/>
      <c r="J61" s="65"/>
      <c r="L61" s="9"/>
      <c r="M61" s="11"/>
      <c r="O61" s="37">
        <v>4013</v>
      </c>
      <c r="P61" t="s">
        <v>55</v>
      </c>
      <c r="T61" s="41" t="s">
        <v>84</v>
      </c>
      <c r="U61" s="41" t="s">
        <v>85</v>
      </c>
    </row>
    <row r="62" spans="1:21" x14ac:dyDescent="0.25">
      <c r="A62" s="65"/>
      <c r="B62" s="65"/>
      <c r="C62" s="44"/>
      <c r="D62" s="44"/>
      <c r="E62" s="44"/>
      <c r="F62" s="44"/>
      <c r="G62" s="44"/>
      <c r="H62" s="44"/>
      <c r="I62" s="44"/>
      <c r="J62" s="65"/>
      <c r="L62" s="9"/>
      <c r="M62" s="11"/>
      <c r="O62" s="38">
        <v>4009</v>
      </c>
      <c r="P62" t="s">
        <v>54</v>
      </c>
      <c r="T62" s="41" t="s">
        <v>84</v>
      </c>
      <c r="U62" s="41" t="s">
        <v>85</v>
      </c>
    </row>
    <row r="63" spans="1:21" x14ac:dyDescent="0.25">
      <c r="A63" s="65"/>
      <c r="B63" s="65"/>
      <c r="C63" s="44"/>
      <c r="D63" s="44"/>
      <c r="E63" s="44"/>
      <c r="F63" s="44"/>
      <c r="G63" s="44"/>
      <c r="H63" s="44"/>
      <c r="I63" s="44"/>
      <c r="J63" s="65"/>
      <c r="L63" s="9"/>
      <c r="M63" s="11"/>
      <c r="O63" s="34"/>
      <c r="T63" s="40" t="s">
        <v>86</v>
      </c>
      <c r="U63" s="40" t="s">
        <v>87</v>
      </c>
    </row>
    <row r="64" spans="1:21" x14ac:dyDescent="0.25">
      <c r="A64" s="65"/>
      <c r="B64" s="65"/>
      <c r="C64" s="44"/>
      <c r="D64" s="44"/>
      <c r="E64" s="44"/>
      <c r="F64" s="44"/>
      <c r="G64" s="44"/>
      <c r="H64" s="44"/>
      <c r="I64" s="44"/>
      <c r="J64" s="65"/>
      <c r="L64" s="9"/>
      <c r="M64" s="11"/>
      <c r="O64" s="39">
        <v>3964</v>
      </c>
      <c r="P64" t="s">
        <v>56</v>
      </c>
      <c r="T64" s="42" t="s">
        <v>88</v>
      </c>
      <c r="U64" s="42" t="s">
        <v>85</v>
      </c>
    </row>
    <row r="65" spans="1:21" x14ac:dyDescent="0.25">
      <c r="A65" s="65"/>
      <c r="B65" s="65"/>
      <c r="C65" s="44"/>
      <c r="D65" s="44"/>
      <c r="E65" s="44"/>
      <c r="F65" s="44"/>
      <c r="G65" s="44"/>
      <c r="H65" s="44"/>
      <c r="I65" s="44"/>
      <c r="J65" s="65"/>
      <c r="L65" s="9"/>
      <c r="M65" s="11"/>
      <c r="T65" s="43" t="s">
        <v>92</v>
      </c>
      <c r="U65" s="43" t="s">
        <v>87</v>
      </c>
    </row>
    <row r="66" spans="1:21" x14ac:dyDescent="0.25">
      <c r="A66" s="65"/>
      <c r="B66" s="65"/>
      <c r="C66" s="44"/>
      <c r="D66" s="44"/>
      <c r="E66" s="44"/>
      <c r="F66" s="44"/>
      <c r="G66" s="44"/>
      <c r="H66" s="65"/>
      <c r="I66" s="44"/>
      <c r="J66" s="65"/>
      <c r="L66" s="9"/>
      <c r="M66" s="11"/>
    </row>
    <row r="67" spans="1:21" x14ac:dyDescent="0.25">
      <c r="A67" s="65"/>
      <c r="B67" s="65"/>
      <c r="C67" s="44"/>
      <c r="D67" s="44"/>
      <c r="E67" s="44"/>
      <c r="F67" s="44"/>
      <c r="G67" s="44"/>
      <c r="H67" s="44"/>
      <c r="I67" s="44"/>
      <c r="J67" s="65"/>
      <c r="L67" s="9"/>
      <c r="M67" s="11"/>
    </row>
    <row r="68" spans="1:21" x14ac:dyDescent="0.25">
      <c r="A68" s="65"/>
      <c r="B68" s="65"/>
      <c r="C68" s="44"/>
      <c r="D68" s="44"/>
      <c r="E68" s="44"/>
      <c r="F68" s="44"/>
      <c r="G68" s="44"/>
      <c r="H68" s="44"/>
      <c r="I68" s="44"/>
      <c r="J68" s="65"/>
      <c r="L68" s="9"/>
      <c r="M68" s="11"/>
    </row>
    <row r="69" spans="1:21" x14ac:dyDescent="0.25">
      <c r="A69" s="65"/>
      <c r="B69" s="65"/>
      <c r="C69" s="44"/>
      <c r="D69" s="44"/>
      <c r="E69" s="44"/>
      <c r="F69" s="14"/>
      <c r="G69" s="44"/>
      <c r="H69" s="65"/>
      <c r="I69" s="44"/>
      <c r="J69" s="65"/>
      <c r="L69" s="10"/>
      <c r="M69" s="11"/>
    </row>
    <row r="70" spans="1:21" x14ac:dyDescent="0.25">
      <c r="A70" s="65"/>
      <c r="B70" s="65"/>
      <c r="C70" s="44"/>
      <c r="D70" s="44"/>
      <c r="E70" s="44"/>
      <c r="F70" s="44"/>
      <c r="G70" s="44"/>
      <c r="H70" s="65"/>
      <c r="I70" s="44"/>
      <c r="J70" s="65"/>
      <c r="L70" s="10"/>
      <c r="M70" s="11"/>
    </row>
    <row r="71" spans="1:21" x14ac:dyDescent="0.25">
      <c r="A71" s="65"/>
      <c r="B71" s="65"/>
      <c r="C71" s="44"/>
      <c r="D71" s="44"/>
      <c r="E71" s="44"/>
      <c r="G71" s="44"/>
      <c r="H71" s="65"/>
      <c r="I71" s="44"/>
      <c r="J71" s="65"/>
      <c r="L71" s="10"/>
      <c r="M71" s="11"/>
    </row>
    <row r="72" spans="1:21" x14ac:dyDescent="0.25">
      <c r="A72" s="65"/>
      <c r="B72" s="65"/>
      <c r="C72" s="44"/>
      <c r="D72" s="44"/>
      <c r="E72" s="44"/>
      <c r="F72" s="44"/>
      <c r="G72" s="44"/>
      <c r="H72" s="65"/>
      <c r="I72" s="44"/>
      <c r="J72" s="65"/>
      <c r="L72" s="10"/>
      <c r="M72" s="11"/>
    </row>
    <row r="73" spans="1:21" x14ac:dyDescent="0.25">
      <c r="A73" s="65"/>
      <c r="B73" s="65"/>
      <c r="C73" s="44"/>
      <c r="D73" s="44"/>
      <c r="E73" s="44"/>
      <c r="F73" s="44"/>
      <c r="G73" s="44"/>
      <c r="H73" s="65"/>
      <c r="I73" s="44"/>
      <c r="J73" s="65"/>
      <c r="L73" s="10"/>
      <c r="M73" s="11"/>
    </row>
    <row r="74" spans="1:21" x14ac:dyDescent="0.25">
      <c r="A74" s="65"/>
      <c r="B74" s="65"/>
      <c r="C74" s="44"/>
      <c r="D74" s="44"/>
      <c r="E74" s="44"/>
      <c r="F74" s="44"/>
      <c r="G74" s="44"/>
      <c r="H74" s="65"/>
      <c r="I74" s="44"/>
      <c r="J74" s="65"/>
      <c r="L74" s="10"/>
      <c r="M74" s="11"/>
    </row>
    <row r="75" spans="1:21" x14ac:dyDescent="0.25">
      <c r="A75" s="44"/>
      <c r="B75" s="65"/>
      <c r="C75" s="44"/>
      <c r="D75" s="44"/>
      <c r="E75" s="44"/>
      <c r="F75" s="44"/>
      <c r="G75" s="44"/>
      <c r="H75" s="44"/>
      <c r="I75" s="44"/>
      <c r="J75" s="44"/>
    </row>
    <row r="76" spans="1:21" x14ac:dyDescent="0.25">
      <c r="A76" s="44"/>
      <c r="B76" s="3"/>
    </row>
    <row r="77" spans="1:21" x14ac:dyDescent="0.25">
      <c r="B77" s="3"/>
    </row>
    <row r="81" spans="1:20" x14ac:dyDescent="0.25">
      <c r="A81" s="14"/>
      <c r="B81" s="14"/>
      <c r="C81" s="14"/>
      <c r="D81" s="14"/>
      <c r="E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3" spans="1:20" x14ac:dyDescent="0.25">
      <c r="A83" s="7">
        <v>2</v>
      </c>
      <c r="B83" s="3" t="s">
        <v>34</v>
      </c>
      <c r="C83">
        <v>83276</v>
      </c>
      <c r="E83" t="s">
        <v>44</v>
      </c>
      <c r="H83" s="3" t="s">
        <v>47</v>
      </c>
      <c r="J83" s="3"/>
      <c r="L83" s="9">
        <v>4009</v>
      </c>
      <c r="M83" s="11">
        <v>4081</v>
      </c>
    </row>
    <row r="84" spans="1:20" x14ac:dyDescent="0.25">
      <c r="A84" s="7">
        <v>3</v>
      </c>
      <c r="B84" s="3" t="s">
        <v>34</v>
      </c>
      <c r="C84">
        <v>81372</v>
      </c>
      <c r="E84" t="s">
        <v>44</v>
      </c>
      <c r="H84" s="3" t="s">
        <v>47</v>
      </c>
      <c r="J84" s="3"/>
      <c r="L84" s="9">
        <v>4009</v>
      </c>
      <c r="M84" s="11">
        <v>4081</v>
      </c>
    </row>
    <row r="85" spans="1:20" x14ac:dyDescent="0.25">
      <c r="A85" s="7">
        <v>4</v>
      </c>
      <c r="B85" s="3" t="s">
        <v>34</v>
      </c>
      <c r="C85">
        <v>81254</v>
      </c>
      <c r="E85" t="s">
        <v>44</v>
      </c>
      <c r="H85" s="3" t="s">
        <v>47</v>
      </c>
      <c r="J85" s="3"/>
      <c r="L85" s="9">
        <v>4009</v>
      </c>
      <c r="M85" s="11">
        <v>4081</v>
      </c>
    </row>
    <row r="86" spans="1:20" x14ac:dyDescent="0.25">
      <c r="A86" s="7">
        <v>5</v>
      </c>
      <c r="B86" s="3" t="s">
        <v>7</v>
      </c>
      <c r="C86">
        <v>17495</v>
      </c>
      <c r="E86" t="s">
        <v>44</v>
      </c>
      <c r="H86" s="3" t="s">
        <v>47</v>
      </c>
      <c r="J86" s="3"/>
      <c r="L86" s="9">
        <v>4009</v>
      </c>
      <c r="M86" s="11">
        <v>4081</v>
      </c>
    </row>
    <row r="87" spans="1:20" x14ac:dyDescent="0.25">
      <c r="A87" s="7">
        <v>6</v>
      </c>
      <c r="B87" s="3" t="s">
        <v>7</v>
      </c>
      <c r="C87">
        <v>16558</v>
      </c>
      <c r="E87" t="s">
        <v>44</v>
      </c>
      <c r="H87" s="3" t="s">
        <v>47</v>
      </c>
      <c r="J87" s="3"/>
      <c r="L87" s="9">
        <v>4009</v>
      </c>
      <c r="M87" s="11">
        <v>4081</v>
      </c>
    </row>
    <row r="88" spans="1:20" x14ac:dyDescent="0.25">
      <c r="A88" s="7">
        <v>7</v>
      </c>
      <c r="B88" s="3" t="s">
        <v>7</v>
      </c>
      <c r="C88">
        <v>16695</v>
      </c>
      <c r="E88" t="s">
        <v>44</v>
      </c>
      <c r="H88" s="3" t="s">
        <v>47</v>
      </c>
      <c r="J88" s="3"/>
      <c r="L88" s="9">
        <v>4009</v>
      </c>
      <c r="M88" s="11">
        <v>4081</v>
      </c>
    </row>
    <row r="89" spans="1:20" x14ac:dyDescent="0.25">
      <c r="A89" s="7">
        <v>8</v>
      </c>
      <c r="B89" s="3" t="s">
        <v>34</v>
      </c>
      <c r="C89">
        <v>81290</v>
      </c>
      <c r="E89" t="s">
        <v>44</v>
      </c>
      <c r="H89" s="3" t="s">
        <v>47</v>
      </c>
      <c r="J89" s="3"/>
      <c r="L89" s="9">
        <v>4009</v>
      </c>
      <c r="M89" s="11">
        <v>4081</v>
      </c>
    </row>
    <row r="90" spans="1:20" x14ac:dyDescent="0.25">
      <c r="A90" s="7">
        <v>9</v>
      </c>
      <c r="B90" s="3" t="s">
        <v>124</v>
      </c>
      <c r="C90">
        <v>78269</v>
      </c>
      <c r="H90" s="3" t="s">
        <v>47</v>
      </c>
      <c r="J90" s="3"/>
      <c r="L90" s="9">
        <v>4009</v>
      </c>
      <c r="M90" s="11">
        <v>4081</v>
      </c>
    </row>
    <row r="91" spans="1:20" x14ac:dyDescent="0.25">
      <c r="A91" s="7">
        <v>10</v>
      </c>
      <c r="B91" s="3" t="s">
        <v>125</v>
      </c>
      <c r="C91">
        <v>67734</v>
      </c>
      <c r="H91" s="3" t="s">
        <v>47</v>
      </c>
      <c r="J91" s="3"/>
      <c r="L91" s="9">
        <v>4009</v>
      </c>
      <c r="M91" s="11">
        <v>4081</v>
      </c>
    </row>
    <row r="92" spans="1:20" x14ac:dyDescent="0.25">
      <c r="A92" s="8">
        <v>11</v>
      </c>
      <c r="B92" s="3" t="s">
        <v>37</v>
      </c>
      <c r="C92">
        <v>78269</v>
      </c>
      <c r="H92" s="3" t="s">
        <v>47</v>
      </c>
      <c r="J92" s="3"/>
      <c r="L92" s="9">
        <v>4009</v>
      </c>
      <c r="M92" s="11">
        <v>4081</v>
      </c>
    </row>
    <row r="93" spans="1:20" x14ac:dyDescent="0.25">
      <c r="A93" s="7">
        <v>12</v>
      </c>
      <c r="B93" s="3" t="s">
        <v>126</v>
      </c>
      <c r="C93">
        <v>27152</v>
      </c>
      <c r="H93" s="3" t="s">
        <v>47</v>
      </c>
      <c r="J93" s="3"/>
      <c r="L93" s="9">
        <v>4009</v>
      </c>
      <c r="M93" s="11">
        <v>4081</v>
      </c>
    </row>
    <row r="94" spans="1:20" x14ac:dyDescent="0.25">
      <c r="A94" s="8">
        <v>13</v>
      </c>
      <c r="B94" s="3" t="s">
        <v>125</v>
      </c>
      <c r="C94">
        <v>121132</v>
      </c>
      <c r="H94" s="3" t="s">
        <v>127</v>
      </c>
      <c r="J94" s="3"/>
      <c r="L94" s="9">
        <v>4009</v>
      </c>
      <c r="M94" s="11">
        <v>4081</v>
      </c>
    </row>
    <row r="95" spans="1:20" x14ac:dyDescent="0.25">
      <c r="A95" s="7">
        <v>14</v>
      </c>
      <c r="B95" s="3" t="s">
        <v>36</v>
      </c>
      <c r="C95">
        <v>707</v>
      </c>
      <c r="E95" t="s">
        <v>49</v>
      </c>
      <c r="H95" s="3" t="s">
        <v>47</v>
      </c>
      <c r="J95" s="65"/>
      <c r="L95" s="9">
        <v>4009</v>
      </c>
      <c r="M95" s="11">
        <v>4081</v>
      </c>
    </row>
    <row r="96" spans="1:20" x14ac:dyDescent="0.25">
      <c r="A96" s="8">
        <v>15</v>
      </c>
      <c r="B96" s="3" t="s">
        <v>122</v>
      </c>
      <c r="C96">
        <v>262045</v>
      </c>
      <c r="H96" s="3" t="s">
        <v>128</v>
      </c>
      <c r="J96" s="65"/>
      <c r="L96" s="9">
        <v>4009</v>
      </c>
      <c r="M96" s="11">
        <v>4081</v>
      </c>
    </row>
    <row r="97" spans="1:13" x14ac:dyDescent="0.25">
      <c r="A97" s="8">
        <v>16</v>
      </c>
      <c r="B97" s="3" t="s">
        <v>122</v>
      </c>
      <c r="C97">
        <v>32115</v>
      </c>
      <c r="E97" t="s">
        <v>59</v>
      </c>
      <c r="H97" s="3" t="s">
        <v>47</v>
      </c>
      <c r="J97" s="65"/>
      <c r="L97" s="9">
        <v>4009</v>
      </c>
      <c r="M97" s="11">
        <v>4081</v>
      </c>
    </row>
    <row r="98" spans="1:13" x14ac:dyDescent="0.25">
      <c r="A98" s="8">
        <v>17</v>
      </c>
      <c r="B98" s="3" t="s">
        <v>122</v>
      </c>
      <c r="C98">
        <v>61385</v>
      </c>
      <c r="E98" t="s">
        <v>80</v>
      </c>
      <c r="H98" s="3" t="s">
        <v>47</v>
      </c>
      <c r="J98" s="65"/>
      <c r="L98" s="9">
        <v>4009</v>
      </c>
      <c r="M98" s="11">
        <v>4081</v>
      </c>
    </row>
    <row r="99" spans="1:13" x14ac:dyDescent="0.25">
      <c r="A99" s="8">
        <v>18</v>
      </c>
      <c r="B99" s="3" t="s">
        <v>122</v>
      </c>
      <c r="C99">
        <v>173481</v>
      </c>
      <c r="E99" t="s">
        <v>60</v>
      </c>
      <c r="H99" s="3" t="s">
        <v>47</v>
      </c>
      <c r="J99" s="65"/>
      <c r="L99" s="9">
        <v>4009</v>
      </c>
      <c r="M99" s="11">
        <v>4081</v>
      </c>
    </row>
    <row r="100" spans="1:13" x14ac:dyDescent="0.25">
      <c r="A100" s="65"/>
      <c r="B100" s="65"/>
      <c r="C100" s="44"/>
      <c r="D100" s="44"/>
      <c r="E100" s="44"/>
      <c r="F100" s="44"/>
      <c r="G100" s="44"/>
      <c r="H100" s="44"/>
      <c r="I100" s="44"/>
      <c r="J100" s="65"/>
      <c r="L100" s="9"/>
      <c r="M100" s="11"/>
    </row>
    <row r="101" spans="1:13" x14ac:dyDescent="0.25">
      <c r="A101" s="65"/>
      <c r="B101" s="65"/>
      <c r="C101" s="44"/>
      <c r="D101" s="44"/>
      <c r="E101" s="44"/>
      <c r="F101" s="44"/>
      <c r="G101" s="44"/>
      <c r="H101" s="44"/>
      <c r="I101" s="44"/>
      <c r="J101" s="65"/>
      <c r="L101" s="9"/>
      <c r="M101" s="11"/>
    </row>
    <row r="102" spans="1:13" x14ac:dyDescent="0.25">
      <c r="A102" s="65"/>
      <c r="B102" s="65"/>
      <c r="C102" s="44"/>
      <c r="D102" s="44"/>
      <c r="E102" s="44"/>
      <c r="F102" s="44"/>
      <c r="G102" s="44"/>
      <c r="H102" s="44"/>
      <c r="I102" s="44"/>
      <c r="J102" s="65"/>
      <c r="L102" s="9"/>
      <c r="M102" s="11"/>
    </row>
    <row r="103" spans="1:13" x14ac:dyDescent="0.25">
      <c r="A103" s="65"/>
      <c r="B103" s="65"/>
      <c r="C103" s="44"/>
      <c r="D103" s="44"/>
      <c r="E103" s="44"/>
      <c r="F103" s="44"/>
      <c r="G103" s="44"/>
      <c r="H103" s="44"/>
      <c r="I103" s="44"/>
      <c r="J103" s="65"/>
      <c r="L103" s="9"/>
      <c r="M103" s="11"/>
    </row>
    <row r="104" spans="1:13" x14ac:dyDescent="0.25">
      <c r="A104" s="65"/>
      <c r="B104" s="65"/>
      <c r="C104" s="44"/>
      <c r="D104" s="44"/>
      <c r="E104" s="44"/>
      <c r="F104" s="44"/>
      <c r="G104" s="44"/>
      <c r="H104" s="44"/>
      <c r="I104" s="44"/>
      <c r="J104" s="65"/>
      <c r="L104" s="9"/>
      <c r="M104" s="11"/>
    </row>
    <row r="105" spans="1:13" x14ac:dyDescent="0.25">
      <c r="A105" s="65"/>
      <c r="B105" s="65"/>
      <c r="C105" s="44"/>
      <c r="D105" s="44"/>
      <c r="E105" s="44"/>
      <c r="F105" s="44"/>
      <c r="G105" s="44"/>
      <c r="H105" s="44"/>
      <c r="I105" s="44"/>
      <c r="J105" s="65"/>
      <c r="L105" s="9"/>
      <c r="M105" s="11"/>
    </row>
    <row r="106" spans="1:13" x14ac:dyDescent="0.25">
      <c r="A106" s="65"/>
      <c r="B106" s="65"/>
      <c r="C106" s="44"/>
      <c r="D106" s="44"/>
      <c r="E106" s="44"/>
      <c r="F106" s="44"/>
      <c r="G106" s="44"/>
      <c r="H106" s="44"/>
      <c r="I106" s="44"/>
      <c r="J106" s="65"/>
      <c r="L106" s="9"/>
      <c r="M106" s="11"/>
    </row>
    <row r="107" spans="1:13" x14ac:dyDescent="0.25">
      <c r="A107" s="65"/>
      <c r="B107" s="65"/>
      <c r="C107" s="44"/>
      <c r="D107" s="44"/>
      <c r="E107" s="44"/>
      <c r="F107" s="44"/>
      <c r="G107" s="44"/>
      <c r="H107" s="44"/>
      <c r="I107" s="44"/>
      <c r="J107" s="65"/>
      <c r="L107" s="9"/>
      <c r="M107" s="11"/>
    </row>
    <row r="108" spans="1:13" x14ac:dyDescent="0.25">
      <c r="A108" s="65"/>
      <c r="B108" s="65"/>
      <c r="C108" s="44"/>
      <c r="D108" s="44"/>
      <c r="E108" s="44"/>
      <c r="F108" s="44"/>
      <c r="G108" s="44"/>
      <c r="H108" s="44"/>
      <c r="I108" s="44"/>
      <c r="J108" s="65"/>
      <c r="L108" s="9"/>
      <c r="M108" s="11"/>
    </row>
    <row r="109" spans="1:13" x14ac:dyDescent="0.25">
      <c r="A109" s="65"/>
      <c r="B109" s="65"/>
      <c r="C109" s="44"/>
      <c r="D109" s="44"/>
      <c r="E109" s="44"/>
      <c r="F109" s="44"/>
      <c r="G109" s="44"/>
      <c r="H109" s="44"/>
      <c r="I109" s="44"/>
      <c r="J109" s="65"/>
      <c r="L109" s="9"/>
      <c r="M109" s="11"/>
    </row>
    <row r="110" spans="1:13" x14ac:dyDescent="0.25">
      <c r="A110" s="65"/>
      <c r="B110" s="65"/>
      <c r="C110" s="44"/>
      <c r="D110" s="44"/>
      <c r="E110" s="44"/>
      <c r="F110" s="44"/>
      <c r="G110" s="44"/>
      <c r="H110" s="44"/>
      <c r="I110" s="44"/>
      <c r="J110" s="65"/>
      <c r="L110" s="9"/>
      <c r="M110" s="11"/>
    </row>
    <row r="111" spans="1:13" x14ac:dyDescent="0.25">
      <c r="A111" s="65"/>
      <c r="B111" s="65"/>
      <c r="C111" s="44"/>
      <c r="D111" s="44"/>
      <c r="E111" s="44"/>
      <c r="F111" s="44"/>
      <c r="G111" s="44"/>
      <c r="H111" s="44"/>
      <c r="I111" s="44"/>
      <c r="J111" s="65"/>
      <c r="L111" s="9"/>
      <c r="M111" s="11"/>
    </row>
    <row r="112" spans="1:13" x14ac:dyDescent="0.25">
      <c r="A112" s="65"/>
      <c r="B112" s="65"/>
      <c r="C112" s="44"/>
      <c r="D112" s="44"/>
      <c r="E112" s="44"/>
      <c r="F112" s="44"/>
      <c r="G112" s="44"/>
      <c r="H112" s="44"/>
      <c r="I112" s="44"/>
      <c r="J112" s="65"/>
      <c r="L112" s="9"/>
      <c r="M112" s="11"/>
    </row>
    <row r="113" spans="1:13" x14ac:dyDescent="0.25">
      <c r="A113" s="65"/>
      <c r="B113" s="65"/>
      <c r="C113" s="44"/>
      <c r="D113" s="44"/>
      <c r="E113" s="44"/>
      <c r="F113" s="44"/>
      <c r="G113" s="44"/>
      <c r="H113" s="65"/>
      <c r="I113" s="44"/>
      <c r="J113" s="65"/>
      <c r="L113" s="9"/>
      <c r="M113" s="11"/>
    </row>
    <row r="114" spans="1:13" x14ac:dyDescent="0.25">
      <c r="A114" s="65"/>
      <c r="B114" s="65"/>
      <c r="C114" s="44"/>
      <c r="D114" s="44"/>
      <c r="E114" s="44"/>
      <c r="F114" s="44"/>
      <c r="G114" s="44"/>
      <c r="H114" s="44"/>
      <c r="I114" s="44"/>
      <c r="J114" s="65"/>
      <c r="L114" s="9"/>
      <c r="M114" s="11"/>
    </row>
    <row r="115" spans="1:13" x14ac:dyDescent="0.25">
      <c r="A115" s="65"/>
      <c r="B115" s="65"/>
      <c r="C115" s="44"/>
      <c r="D115" s="44"/>
      <c r="E115" s="44"/>
      <c r="F115" s="44"/>
      <c r="G115" s="44"/>
      <c r="H115" s="44"/>
      <c r="I115" s="44"/>
      <c r="J115" s="65"/>
      <c r="L115" s="9"/>
      <c r="M115" s="11"/>
    </row>
    <row r="116" spans="1:13" x14ac:dyDescent="0.25">
      <c r="A116" s="65"/>
      <c r="B116" s="65"/>
      <c r="C116" s="44"/>
      <c r="D116" s="44"/>
      <c r="E116" s="44"/>
      <c r="F116" s="44"/>
      <c r="G116" s="44"/>
      <c r="H116" s="65"/>
      <c r="I116" s="44"/>
      <c r="J116" s="65"/>
      <c r="L116" s="10"/>
      <c r="M116" s="11"/>
    </row>
    <row r="117" spans="1:13" x14ac:dyDescent="0.25">
      <c r="A117" s="65"/>
      <c r="B117" s="65"/>
      <c r="C117" s="44"/>
      <c r="D117" s="44"/>
      <c r="E117" s="44"/>
      <c r="F117" s="44"/>
      <c r="G117" s="44"/>
      <c r="H117" s="65"/>
      <c r="I117" s="44"/>
      <c r="J117" s="65"/>
      <c r="L117" s="10"/>
      <c r="M117" s="11"/>
    </row>
    <row r="118" spans="1:13" x14ac:dyDescent="0.25">
      <c r="A118" s="65"/>
      <c r="B118" s="65"/>
      <c r="C118" s="44"/>
      <c r="D118" s="44"/>
      <c r="E118" s="44"/>
      <c r="F118" s="44"/>
      <c r="G118" s="44"/>
      <c r="H118" s="65"/>
      <c r="I118" s="44"/>
      <c r="J118" s="65"/>
      <c r="L118" s="10"/>
      <c r="M118" s="11"/>
    </row>
    <row r="119" spans="1:13" x14ac:dyDescent="0.25">
      <c r="A119" s="65"/>
      <c r="B119" s="65"/>
      <c r="C119" s="44"/>
      <c r="D119" s="44"/>
      <c r="E119" s="44"/>
      <c r="F119" s="44"/>
      <c r="G119" s="44"/>
      <c r="H119" s="65"/>
      <c r="I119" s="44"/>
      <c r="J119" s="65"/>
      <c r="L119" s="10"/>
      <c r="M119" s="11"/>
    </row>
    <row r="120" spans="1:13" x14ac:dyDescent="0.25">
      <c r="A120" s="65"/>
      <c r="B120" s="65"/>
      <c r="C120" s="44"/>
      <c r="D120" s="44"/>
      <c r="E120" s="44"/>
      <c r="F120" s="44"/>
      <c r="G120" s="44"/>
      <c r="H120" s="65"/>
      <c r="I120" s="44"/>
      <c r="J120" s="65"/>
      <c r="L120" s="10"/>
      <c r="M120" s="11"/>
    </row>
    <row r="121" spans="1:13" x14ac:dyDescent="0.25">
      <c r="A121" s="65"/>
      <c r="B121" s="65"/>
      <c r="C121" s="44"/>
      <c r="D121" s="44"/>
      <c r="E121" s="44"/>
      <c r="F121" s="44"/>
      <c r="G121" s="44"/>
      <c r="H121" s="65"/>
      <c r="I121" s="44"/>
      <c r="J121" s="65"/>
      <c r="L121" s="10"/>
      <c r="M121" s="11"/>
    </row>
    <row r="122" spans="1:13" x14ac:dyDescent="0.25">
      <c r="A122" s="44"/>
      <c r="B122" s="65"/>
      <c r="C122" s="44"/>
      <c r="D122" s="44"/>
      <c r="E122" s="44"/>
      <c r="F122" s="44"/>
      <c r="G122" s="44"/>
      <c r="H122" s="44"/>
      <c r="I122" s="44"/>
      <c r="J122" s="44"/>
    </row>
    <row r="123" spans="1:13" x14ac:dyDescent="0.25">
      <c r="A123" s="44"/>
      <c r="B123" s="3"/>
    </row>
    <row r="124" spans="1:13" x14ac:dyDescent="0.25">
      <c r="B124" s="3"/>
    </row>
  </sheetData>
  <mergeCells count="5">
    <mergeCell ref="B31:M31"/>
    <mergeCell ref="L33:M33"/>
    <mergeCell ref="T60:U60"/>
    <mergeCell ref="J23:M23"/>
    <mergeCell ref="J25:M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7FAA-9787-4B51-95A6-D6BF6F8C5403}">
  <dimension ref="A1:V100"/>
  <sheetViews>
    <sheetView topLeftCell="A19" workbookViewId="0">
      <selection activeCell="F33" sqref="F33:F76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19" max="19" width="14.5703125" customWidth="1"/>
    <col min="20" max="20" width="16.42578125" customWidth="1"/>
    <col min="21" max="21" width="11.7109375" customWidth="1"/>
  </cols>
  <sheetData>
    <row r="1" spans="2:14" ht="18.75" x14ac:dyDescent="0.3">
      <c r="B1" s="19" t="s">
        <v>3</v>
      </c>
      <c r="E1" s="14" t="s">
        <v>155</v>
      </c>
      <c r="F1" s="14"/>
    </row>
    <row r="3" spans="2:14" x14ac:dyDescent="0.25">
      <c r="B3" t="s">
        <v>70</v>
      </c>
      <c r="E3" s="20">
        <f>+DATE(1937,5,14)</f>
        <v>13649</v>
      </c>
      <c r="F3" s="20"/>
    </row>
    <row r="4" spans="2:14" x14ac:dyDescent="0.25">
      <c r="E4" s="20"/>
      <c r="F4" s="20"/>
    </row>
    <row r="5" spans="2:14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</row>
    <row r="6" spans="2:14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</row>
    <row r="7" spans="2:14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x14ac:dyDescent="0.25">
      <c r="B8" s="25" t="s">
        <v>11</v>
      </c>
      <c r="C8" s="25"/>
      <c r="D8" s="25"/>
      <c r="E8" s="25" t="s">
        <v>73</v>
      </c>
      <c r="F8" s="25"/>
      <c r="G8" s="28"/>
      <c r="H8" s="28"/>
      <c r="I8" s="28"/>
      <c r="J8" s="25" t="s">
        <v>82</v>
      </c>
      <c r="K8" s="28"/>
      <c r="L8" s="28"/>
      <c r="M8" s="25" t="s">
        <v>83</v>
      </c>
      <c r="N8" s="28"/>
    </row>
    <row r="9" spans="2:14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</row>
    <row r="10" spans="2:14" x14ac:dyDescent="0.25">
      <c r="B10" s="25" t="s">
        <v>13</v>
      </c>
      <c r="C10" s="25"/>
      <c r="D10" s="25"/>
      <c r="E10" s="25" t="s">
        <v>14</v>
      </c>
      <c r="F10" s="25"/>
      <c r="G10" s="28"/>
      <c r="H10" s="28"/>
      <c r="I10" s="28"/>
      <c r="J10" s="25" t="s">
        <v>15</v>
      </c>
      <c r="K10" s="28"/>
      <c r="L10" s="28"/>
      <c r="M10" s="25"/>
      <c r="N10" s="28"/>
    </row>
    <row r="11" spans="2:14" x14ac:dyDescent="0.25">
      <c r="G11" s="18"/>
      <c r="H11" s="18"/>
      <c r="I11" s="18"/>
      <c r="J11" s="18"/>
      <c r="K11" s="18"/>
      <c r="L11" s="18"/>
      <c r="M11" s="18"/>
      <c r="N11" s="18"/>
    </row>
    <row r="12" spans="2:14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</row>
    <row r="13" spans="2:14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</row>
    <row r="14" spans="2:14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</row>
    <row r="15" spans="2:14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14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19</v>
      </c>
      <c r="F17" s="30"/>
      <c r="G17" s="31"/>
      <c r="H17" s="31"/>
      <c r="I17" s="31"/>
      <c r="J17" s="30" t="s">
        <v>75</v>
      </c>
      <c r="K17" s="31"/>
      <c r="L17" s="31"/>
      <c r="M17" s="30" t="s">
        <v>22</v>
      </c>
      <c r="N17" s="31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30" t="s">
        <v>76</v>
      </c>
      <c r="K19" s="31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22" t="s">
        <v>72</v>
      </c>
      <c r="F21" s="22"/>
      <c r="G21" s="23"/>
      <c r="H21" s="23"/>
      <c r="I21" s="23"/>
      <c r="J21" s="23"/>
      <c r="K21" s="18"/>
      <c r="L21" s="18"/>
      <c r="M21" s="18"/>
      <c r="N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t="s">
        <v>26</v>
      </c>
      <c r="E23" t="s">
        <v>27</v>
      </c>
      <c r="G23" s="18"/>
      <c r="H23" s="18"/>
      <c r="I23" s="18"/>
      <c r="J23" s="215">
        <f>+DATE(1937,5,14)</f>
        <v>13649</v>
      </c>
      <c r="K23" s="215"/>
      <c r="L23" s="215"/>
      <c r="M23" s="215"/>
      <c r="N23" s="18"/>
    </row>
    <row r="24" spans="2:14" x14ac:dyDescent="0.25">
      <c r="G24" s="18"/>
      <c r="H24" s="18"/>
      <c r="I24" s="18"/>
      <c r="J24" s="89"/>
      <c r="K24" s="89"/>
      <c r="L24" s="89"/>
      <c r="M24" s="89"/>
      <c r="N24" s="18"/>
    </row>
    <row r="25" spans="2:14" x14ac:dyDescent="0.25">
      <c r="B25" t="s">
        <v>28</v>
      </c>
      <c r="E25" t="s">
        <v>29</v>
      </c>
      <c r="G25" s="18"/>
      <c r="H25" s="18"/>
      <c r="I25" s="18"/>
      <c r="J25" s="215">
        <f>+DATE(1937,5,15)</f>
        <v>13650</v>
      </c>
      <c r="K25" s="215"/>
      <c r="L25" s="215"/>
      <c r="M25" s="215"/>
      <c r="N25" s="18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68</v>
      </c>
      <c r="G27" s="18"/>
      <c r="H27" s="18" t="s">
        <v>94</v>
      </c>
      <c r="I27" s="18"/>
      <c r="J27" s="18" t="s">
        <v>95</v>
      </c>
      <c r="K27" s="18"/>
      <c r="L27" s="18"/>
      <c r="M27" s="18"/>
      <c r="N27" s="18"/>
    </row>
    <row r="29" spans="2:14" x14ac:dyDescent="0.25">
      <c r="B29" t="s">
        <v>24</v>
      </c>
      <c r="E29" t="s">
        <v>69</v>
      </c>
      <c r="H29" s="18" t="s">
        <v>94</v>
      </c>
      <c r="I29" s="18"/>
      <c r="J29" s="18" t="s">
        <v>95</v>
      </c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22" x14ac:dyDescent="0.25">
      <c r="B33" s="1" t="s">
        <v>31</v>
      </c>
      <c r="C33" s="1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22" x14ac:dyDescent="0.25">
      <c r="F34" s="121" t="s">
        <v>291</v>
      </c>
      <c r="J34" s="1" t="s">
        <v>46</v>
      </c>
      <c r="L34" s="1" t="s">
        <v>9</v>
      </c>
      <c r="M34" s="1" t="s">
        <v>10</v>
      </c>
      <c r="O34" s="6" t="s">
        <v>81</v>
      </c>
      <c r="V34" s="3" t="s">
        <v>290</v>
      </c>
    </row>
    <row r="35" spans="1:22" x14ac:dyDescent="0.25">
      <c r="A35" s="44"/>
      <c r="J35" s="1"/>
      <c r="L35" s="3"/>
      <c r="M35" s="3"/>
      <c r="V35" s="121" t="s">
        <v>291</v>
      </c>
    </row>
    <row r="36" spans="1:22" x14ac:dyDescent="0.25">
      <c r="A36" s="65">
        <v>2</v>
      </c>
      <c r="B36" s="3" t="s">
        <v>7</v>
      </c>
      <c r="C36" s="30">
        <v>16833</v>
      </c>
      <c r="E36" t="s">
        <v>44</v>
      </c>
      <c r="H36" t="s">
        <v>33</v>
      </c>
      <c r="J36" s="3">
        <v>123</v>
      </c>
      <c r="L36" s="9">
        <v>4081</v>
      </c>
      <c r="M36" s="11">
        <v>4009</v>
      </c>
      <c r="O36" s="7"/>
      <c r="P36" s="14" t="s">
        <v>65</v>
      </c>
      <c r="Q36" s="14"/>
      <c r="R36" s="14"/>
    </row>
    <row r="37" spans="1:22" x14ac:dyDescent="0.25">
      <c r="A37" s="65">
        <v>3</v>
      </c>
      <c r="B37" s="3" t="s">
        <v>34</v>
      </c>
      <c r="C37" s="30">
        <v>81241</v>
      </c>
      <c r="E37" t="s">
        <v>44</v>
      </c>
      <c r="H37" t="s">
        <v>33</v>
      </c>
      <c r="J37" s="3">
        <v>123</v>
      </c>
      <c r="L37" s="9">
        <v>4081</v>
      </c>
      <c r="M37" s="11">
        <v>4009</v>
      </c>
      <c r="O37" s="8"/>
      <c r="P37" s="15" t="s">
        <v>66</v>
      </c>
      <c r="Q37" s="15"/>
      <c r="R37" s="15"/>
    </row>
    <row r="38" spans="1:22" x14ac:dyDescent="0.25">
      <c r="A38" s="65">
        <v>4</v>
      </c>
      <c r="B38" s="3" t="s">
        <v>7</v>
      </c>
      <c r="C38" s="30">
        <v>16705</v>
      </c>
      <c r="E38" t="s">
        <v>44</v>
      </c>
      <c r="H38" t="s">
        <v>33</v>
      </c>
      <c r="J38" s="3">
        <v>123</v>
      </c>
      <c r="L38" s="9">
        <v>4081</v>
      </c>
      <c r="M38" s="11">
        <v>4009</v>
      </c>
    </row>
    <row r="39" spans="1:22" x14ac:dyDescent="0.25">
      <c r="A39" s="65">
        <v>5</v>
      </c>
      <c r="B39" s="3" t="s">
        <v>34</v>
      </c>
      <c r="C39" s="30">
        <v>81087</v>
      </c>
      <c r="E39" t="s">
        <v>44</v>
      </c>
      <c r="H39" t="s">
        <v>33</v>
      </c>
      <c r="J39" s="3">
        <v>123</v>
      </c>
      <c r="L39" s="9">
        <v>4081</v>
      </c>
      <c r="M39" s="11">
        <v>4009</v>
      </c>
      <c r="O39" s="34" t="s">
        <v>47</v>
      </c>
      <c r="P39" t="s">
        <v>79</v>
      </c>
    </row>
    <row r="40" spans="1:22" x14ac:dyDescent="0.25">
      <c r="A40" s="65">
        <v>6</v>
      </c>
      <c r="B40" s="3" t="s">
        <v>7</v>
      </c>
      <c r="C40" s="30">
        <v>16660</v>
      </c>
      <c r="E40" t="s">
        <v>44</v>
      </c>
      <c r="H40" t="s">
        <v>33</v>
      </c>
      <c r="J40" s="3">
        <v>123</v>
      </c>
      <c r="L40" s="9">
        <v>4081</v>
      </c>
      <c r="M40" s="11">
        <v>4009</v>
      </c>
    </row>
    <row r="41" spans="1:22" x14ac:dyDescent="0.25">
      <c r="A41" s="65">
        <v>7</v>
      </c>
      <c r="B41" s="3" t="s">
        <v>7</v>
      </c>
      <c r="C41" s="30">
        <v>17272</v>
      </c>
      <c r="E41" t="s">
        <v>44</v>
      </c>
      <c r="H41" t="s">
        <v>33</v>
      </c>
      <c r="J41" s="3">
        <v>123</v>
      </c>
      <c r="L41" s="9">
        <v>4081</v>
      </c>
      <c r="M41" s="11">
        <v>4009</v>
      </c>
    </row>
    <row r="42" spans="1:22" x14ac:dyDescent="0.25">
      <c r="A42" s="65">
        <v>8</v>
      </c>
      <c r="B42" s="3" t="s">
        <v>7</v>
      </c>
      <c r="C42" s="30">
        <v>20335</v>
      </c>
      <c r="E42" t="s">
        <v>43</v>
      </c>
      <c r="H42" t="s">
        <v>33</v>
      </c>
      <c r="J42" s="3">
        <v>123</v>
      </c>
      <c r="L42" s="9">
        <v>4081</v>
      </c>
      <c r="M42" s="11">
        <v>4009</v>
      </c>
      <c r="O42" s="17" t="s">
        <v>67</v>
      </c>
      <c r="P42" s="17"/>
      <c r="Q42" s="17"/>
      <c r="R42" s="17"/>
    </row>
    <row r="43" spans="1:22" x14ac:dyDescent="0.25">
      <c r="A43" s="65">
        <v>9</v>
      </c>
      <c r="B43" s="3" t="s">
        <v>7</v>
      </c>
      <c r="C43" s="30">
        <v>16081</v>
      </c>
      <c r="E43" t="s">
        <v>44</v>
      </c>
      <c r="H43" t="s">
        <v>33</v>
      </c>
      <c r="J43" s="3">
        <v>123</v>
      </c>
      <c r="L43" s="9">
        <v>4081</v>
      </c>
      <c r="M43" s="11">
        <v>4009</v>
      </c>
    </row>
    <row r="44" spans="1:22" x14ac:dyDescent="0.25">
      <c r="A44" s="65">
        <v>10</v>
      </c>
      <c r="B44" s="3" t="s">
        <v>7</v>
      </c>
      <c r="C44" s="30">
        <v>17031</v>
      </c>
      <c r="E44" t="s">
        <v>44</v>
      </c>
      <c r="H44" t="s">
        <v>33</v>
      </c>
      <c r="J44" s="3">
        <v>123</v>
      </c>
      <c r="L44" s="9">
        <v>4081</v>
      </c>
      <c r="M44" s="11">
        <v>4009</v>
      </c>
      <c r="O44" s="35">
        <v>4081</v>
      </c>
      <c r="P44" t="s">
        <v>53</v>
      </c>
    </row>
    <row r="45" spans="1:22" x14ac:dyDescent="0.25">
      <c r="A45" s="65">
        <v>11</v>
      </c>
      <c r="B45" s="3" t="s">
        <v>7</v>
      </c>
      <c r="C45" s="30">
        <v>20254</v>
      </c>
      <c r="E45" t="s">
        <v>43</v>
      </c>
      <c r="H45" t="s">
        <v>33</v>
      </c>
      <c r="J45" s="3">
        <v>123</v>
      </c>
      <c r="L45" s="9">
        <v>4081</v>
      </c>
      <c r="M45" s="11">
        <v>4009</v>
      </c>
      <c r="O45" s="16"/>
    </row>
    <row r="46" spans="1:22" x14ac:dyDescent="0.25">
      <c r="A46" s="65">
        <v>12</v>
      </c>
      <c r="B46" s="3" t="s">
        <v>7</v>
      </c>
      <c r="C46" s="30">
        <v>16514</v>
      </c>
      <c r="E46" t="s">
        <v>44</v>
      </c>
      <c r="H46" t="s">
        <v>33</v>
      </c>
      <c r="J46" s="3">
        <v>123</v>
      </c>
      <c r="L46" s="9">
        <v>4081</v>
      </c>
      <c r="M46" s="11">
        <v>4009</v>
      </c>
      <c r="O46" s="68">
        <v>4072</v>
      </c>
      <c r="P46" t="s">
        <v>132</v>
      </c>
    </row>
    <row r="47" spans="1:22" x14ac:dyDescent="0.25">
      <c r="A47" s="65">
        <v>13</v>
      </c>
      <c r="B47" s="3" t="s">
        <v>7</v>
      </c>
      <c r="C47" s="30">
        <v>17077</v>
      </c>
      <c r="E47" t="s">
        <v>44</v>
      </c>
      <c r="H47" t="s">
        <v>33</v>
      </c>
      <c r="J47" s="3">
        <v>123</v>
      </c>
      <c r="L47" s="9">
        <v>4081</v>
      </c>
      <c r="M47" s="11">
        <v>4009</v>
      </c>
    </row>
    <row r="48" spans="1:22" x14ac:dyDescent="0.25">
      <c r="A48" s="65">
        <v>14</v>
      </c>
      <c r="B48" s="3" t="s">
        <v>7</v>
      </c>
      <c r="C48" s="30">
        <v>20122</v>
      </c>
      <c r="E48" t="s">
        <v>43</v>
      </c>
      <c r="H48" t="s">
        <v>33</v>
      </c>
      <c r="J48" s="3">
        <v>123</v>
      </c>
      <c r="L48" s="9">
        <v>4081</v>
      </c>
      <c r="M48" s="11">
        <v>4009</v>
      </c>
      <c r="O48" s="67">
        <v>4051</v>
      </c>
      <c r="P48" t="s">
        <v>131</v>
      </c>
    </row>
    <row r="49" spans="1:22" x14ac:dyDescent="0.25">
      <c r="A49" s="65">
        <v>15</v>
      </c>
      <c r="B49" s="3" t="s">
        <v>34</v>
      </c>
      <c r="C49" s="30">
        <v>81098</v>
      </c>
      <c r="E49" t="s">
        <v>44</v>
      </c>
      <c r="H49" t="s">
        <v>33</v>
      </c>
      <c r="J49" s="3">
        <v>123</v>
      </c>
      <c r="L49" s="9">
        <v>4081</v>
      </c>
      <c r="M49" s="11">
        <v>4009</v>
      </c>
    </row>
    <row r="50" spans="1:22" x14ac:dyDescent="0.25">
      <c r="A50" s="65">
        <v>16</v>
      </c>
      <c r="B50" s="3" t="s">
        <v>7</v>
      </c>
      <c r="C50" s="30">
        <v>20315</v>
      </c>
      <c r="E50" t="s">
        <v>43</v>
      </c>
      <c r="H50" t="s">
        <v>33</v>
      </c>
      <c r="J50" s="3">
        <v>123</v>
      </c>
      <c r="L50" s="9">
        <v>4081</v>
      </c>
      <c r="M50" s="11">
        <v>4009</v>
      </c>
      <c r="O50" s="36">
        <v>4032</v>
      </c>
      <c r="P50" t="s">
        <v>63</v>
      </c>
    </row>
    <row r="51" spans="1:22" x14ac:dyDescent="0.25">
      <c r="A51" s="65">
        <v>17</v>
      </c>
      <c r="B51" s="3" t="s">
        <v>34</v>
      </c>
      <c r="C51">
        <v>133592</v>
      </c>
      <c r="E51" t="s">
        <v>176</v>
      </c>
      <c r="H51" t="s">
        <v>129</v>
      </c>
      <c r="J51" s="3">
        <v>4009</v>
      </c>
      <c r="L51" s="9">
        <v>4081</v>
      </c>
      <c r="M51" s="11">
        <v>4009</v>
      </c>
      <c r="O51" s="16"/>
    </row>
    <row r="52" spans="1:22" x14ac:dyDescent="0.25">
      <c r="A52" s="65">
        <v>18</v>
      </c>
      <c r="B52" s="3" t="s">
        <v>7</v>
      </c>
      <c r="C52" s="30">
        <v>16290</v>
      </c>
      <c r="E52" t="s">
        <v>44</v>
      </c>
      <c r="H52" t="s">
        <v>33</v>
      </c>
      <c r="J52" s="3">
        <v>123</v>
      </c>
      <c r="L52" s="9">
        <v>4081</v>
      </c>
      <c r="M52" s="11">
        <v>4009</v>
      </c>
      <c r="O52" s="37">
        <v>4013</v>
      </c>
      <c r="P52" t="s">
        <v>55</v>
      </c>
      <c r="S52" s="220" t="s">
        <v>96</v>
      </c>
      <c r="T52" s="220"/>
    </row>
    <row r="53" spans="1:22" x14ac:dyDescent="0.25">
      <c r="A53" s="65">
        <v>19</v>
      </c>
      <c r="B53" s="3" t="s">
        <v>36</v>
      </c>
      <c r="C53">
        <v>3667</v>
      </c>
      <c r="E53" t="s">
        <v>49</v>
      </c>
      <c r="H53" s="41" t="s">
        <v>196</v>
      </c>
      <c r="J53" s="66">
        <v>4051</v>
      </c>
      <c r="L53" s="9">
        <v>4081</v>
      </c>
      <c r="M53" s="66">
        <v>4051</v>
      </c>
      <c r="O53" s="38">
        <v>4009</v>
      </c>
      <c r="P53" t="s">
        <v>54</v>
      </c>
      <c r="S53" s="41" t="s">
        <v>134</v>
      </c>
      <c r="T53" s="41" t="s">
        <v>85</v>
      </c>
    </row>
    <row r="54" spans="1:22" x14ac:dyDescent="0.25">
      <c r="A54" s="65">
        <v>20</v>
      </c>
      <c r="B54" s="3" t="s">
        <v>122</v>
      </c>
      <c r="C54">
        <v>64032</v>
      </c>
      <c r="H54" s="40" t="s">
        <v>130</v>
      </c>
      <c r="J54" s="66">
        <v>4051</v>
      </c>
      <c r="L54" s="9">
        <v>4081</v>
      </c>
      <c r="M54" s="66">
        <v>4051</v>
      </c>
      <c r="O54" s="34"/>
      <c r="S54" s="40" t="s">
        <v>197</v>
      </c>
      <c r="T54" s="40" t="s">
        <v>197</v>
      </c>
    </row>
    <row r="55" spans="1:22" x14ac:dyDescent="0.25">
      <c r="A55" s="65">
        <v>21</v>
      </c>
      <c r="B55" s="3" t="s">
        <v>122</v>
      </c>
      <c r="C55">
        <v>18351</v>
      </c>
      <c r="H55" t="s">
        <v>133</v>
      </c>
      <c r="J55" s="68">
        <v>4072</v>
      </c>
      <c r="L55" s="9">
        <v>4081</v>
      </c>
      <c r="M55" s="68">
        <v>4072</v>
      </c>
      <c r="O55" s="39">
        <v>3964</v>
      </c>
      <c r="P55" t="s">
        <v>56</v>
      </c>
      <c r="R55" s="44"/>
      <c r="S55" s="44"/>
      <c r="T55" s="44"/>
    </row>
    <row r="56" spans="1:22" x14ac:dyDescent="0.25">
      <c r="A56" s="65">
        <v>22</v>
      </c>
      <c r="B56" s="3" t="s">
        <v>122</v>
      </c>
      <c r="C56">
        <v>18354</v>
      </c>
      <c r="F56" s="44"/>
      <c r="H56" s="3" t="s">
        <v>47</v>
      </c>
      <c r="J56" s="13">
        <v>3964</v>
      </c>
      <c r="L56" s="9">
        <v>4072</v>
      </c>
      <c r="M56" s="11">
        <v>4009</v>
      </c>
      <c r="R56" s="44"/>
      <c r="S56" s="44"/>
      <c r="T56" s="44"/>
    </row>
    <row r="57" spans="1:22" x14ac:dyDescent="0.25">
      <c r="A57" s="65">
        <v>23</v>
      </c>
      <c r="B57" s="65"/>
      <c r="C57" s="44"/>
      <c r="D57" s="44"/>
      <c r="E57" s="44"/>
      <c r="F57" s="44"/>
      <c r="G57" s="44"/>
      <c r="H57" s="65"/>
      <c r="I57" s="44"/>
      <c r="J57" s="65"/>
      <c r="K57" s="44"/>
      <c r="L57" s="65"/>
      <c r="M57" s="65"/>
      <c r="R57" s="44"/>
      <c r="S57" s="44"/>
      <c r="T57" s="44"/>
      <c r="V57" s="44"/>
    </row>
    <row r="58" spans="1:22" x14ac:dyDescent="0.25">
      <c r="A58" s="65">
        <v>24</v>
      </c>
      <c r="B58" s="65"/>
      <c r="C58" s="44"/>
      <c r="D58" s="44"/>
      <c r="E58" s="44"/>
      <c r="F58" s="44"/>
      <c r="G58" s="44"/>
      <c r="H58" s="65"/>
      <c r="I58" s="44"/>
      <c r="J58" s="65"/>
      <c r="K58" s="44"/>
      <c r="L58" s="65"/>
      <c r="M58" s="65"/>
      <c r="V58" s="44"/>
    </row>
    <row r="59" spans="1:22" x14ac:dyDescent="0.25">
      <c r="A59" s="65">
        <v>25</v>
      </c>
      <c r="B59" s="65"/>
      <c r="C59" s="44"/>
      <c r="D59" s="44"/>
      <c r="E59" s="44"/>
      <c r="F59" s="44"/>
      <c r="G59" s="44"/>
      <c r="H59" s="65"/>
      <c r="I59" s="44"/>
      <c r="J59" s="65"/>
      <c r="K59" s="44"/>
      <c r="L59" s="65"/>
      <c r="M59" s="65"/>
      <c r="V59" s="44"/>
    </row>
    <row r="60" spans="1:22" x14ac:dyDescent="0.25">
      <c r="A60" s="65">
        <v>26</v>
      </c>
      <c r="B60" s="65"/>
      <c r="C60" s="44"/>
      <c r="D60" s="44"/>
      <c r="E60" s="44"/>
      <c r="F60" s="44"/>
      <c r="G60" s="44"/>
      <c r="H60" s="65"/>
      <c r="I60" s="44"/>
      <c r="J60" s="65"/>
      <c r="K60" s="44"/>
      <c r="L60" s="65"/>
      <c r="M60" s="65"/>
      <c r="V60" s="44"/>
    </row>
    <row r="61" spans="1:22" x14ac:dyDescent="0.25">
      <c r="A61" s="65">
        <v>27</v>
      </c>
      <c r="B61" s="65"/>
      <c r="C61" s="44"/>
      <c r="D61" s="44"/>
      <c r="E61" s="44"/>
      <c r="F61" s="44"/>
      <c r="G61" s="44"/>
      <c r="H61" s="65"/>
      <c r="I61" s="44"/>
      <c r="J61" s="65"/>
      <c r="K61" s="44"/>
      <c r="L61" s="65"/>
      <c r="M61" s="65"/>
      <c r="V61" s="44"/>
    </row>
    <row r="62" spans="1:22" x14ac:dyDescent="0.25">
      <c r="B62" s="3"/>
      <c r="F62" s="44"/>
      <c r="V62" s="44"/>
    </row>
    <row r="63" spans="1:22" x14ac:dyDescent="0.25">
      <c r="B63" s="3"/>
      <c r="F63" s="44"/>
      <c r="V63" s="44"/>
    </row>
    <row r="64" spans="1:22" x14ac:dyDescent="0.25">
      <c r="B64" s="3"/>
      <c r="F64" s="44"/>
      <c r="V64" s="44"/>
    </row>
    <row r="65" spans="1:22" x14ac:dyDescent="0.25">
      <c r="F65" s="44"/>
      <c r="V65" s="44"/>
    </row>
    <row r="66" spans="1:22" x14ac:dyDescent="0.25">
      <c r="F66" s="44"/>
      <c r="V66" s="44"/>
    </row>
    <row r="67" spans="1:22" x14ac:dyDescent="0.25">
      <c r="V67" s="44"/>
    </row>
    <row r="68" spans="1:22" x14ac:dyDescent="0.25">
      <c r="V68" s="44"/>
    </row>
    <row r="69" spans="1:22" x14ac:dyDescent="0.25">
      <c r="V69" s="44"/>
    </row>
    <row r="70" spans="1:2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V70" s="14"/>
    </row>
    <row r="71" spans="1:22" x14ac:dyDescent="0.25">
      <c r="V71" s="44"/>
    </row>
    <row r="72" spans="1:22" x14ac:dyDescent="0.25">
      <c r="A72" s="7">
        <v>2</v>
      </c>
      <c r="B72" s="3" t="s">
        <v>7</v>
      </c>
      <c r="C72">
        <v>20190</v>
      </c>
      <c r="E72" t="s">
        <v>43</v>
      </c>
      <c r="H72" t="s">
        <v>33</v>
      </c>
      <c r="J72" s="3">
        <v>123</v>
      </c>
      <c r="L72" s="9">
        <v>4081</v>
      </c>
      <c r="M72" s="11">
        <v>4009</v>
      </c>
    </row>
    <row r="73" spans="1:22" x14ac:dyDescent="0.25">
      <c r="A73" s="8">
        <v>3</v>
      </c>
      <c r="B73" s="3" t="s">
        <v>6</v>
      </c>
      <c r="C73">
        <v>50594</v>
      </c>
      <c r="E73" t="s">
        <v>59</v>
      </c>
      <c r="H73" s="3" t="s">
        <v>47</v>
      </c>
      <c r="J73" s="13">
        <v>3964</v>
      </c>
      <c r="L73" s="9">
        <v>4081</v>
      </c>
      <c r="M73" s="11">
        <v>4009</v>
      </c>
      <c r="V73" s="44"/>
    </row>
    <row r="74" spans="1:22" x14ac:dyDescent="0.25">
      <c r="A74" s="7">
        <v>4</v>
      </c>
      <c r="B74" s="3" t="s">
        <v>34</v>
      </c>
      <c r="C74">
        <v>131832</v>
      </c>
      <c r="E74" t="s">
        <v>80</v>
      </c>
      <c r="H74" s="3" t="s">
        <v>47</v>
      </c>
      <c r="J74" s="3">
        <v>347</v>
      </c>
      <c r="L74" s="9">
        <v>4081</v>
      </c>
      <c r="M74" s="11">
        <v>4009</v>
      </c>
      <c r="V74" s="44"/>
    </row>
    <row r="75" spans="1:22" x14ac:dyDescent="0.25">
      <c r="A75" s="8">
        <v>5</v>
      </c>
      <c r="B75" s="3" t="s">
        <v>6</v>
      </c>
      <c r="C75">
        <v>173481</v>
      </c>
      <c r="E75" t="s">
        <v>60</v>
      </c>
      <c r="H75" s="3" t="s">
        <v>47</v>
      </c>
      <c r="J75" s="13">
        <v>3964</v>
      </c>
      <c r="L75" s="9">
        <v>4081</v>
      </c>
      <c r="M75" s="11">
        <v>4009</v>
      </c>
      <c r="V75" s="44"/>
    </row>
    <row r="76" spans="1:22" x14ac:dyDescent="0.25">
      <c r="A76" s="7">
        <v>6</v>
      </c>
      <c r="B76" s="3" t="s">
        <v>34</v>
      </c>
      <c r="C76">
        <v>81124</v>
      </c>
      <c r="E76" t="s">
        <v>44</v>
      </c>
      <c r="H76" t="s">
        <v>33</v>
      </c>
      <c r="J76" s="3">
        <v>123</v>
      </c>
      <c r="L76" s="9">
        <v>4081</v>
      </c>
      <c r="M76" s="11">
        <v>4009</v>
      </c>
      <c r="V76" s="44"/>
    </row>
    <row r="77" spans="1:22" x14ac:dyDescent="0.25">
      <c r="A77" s="7">
        <v>7</v>
      </c>
      <c r="B77" s="3" t="s">
        <v>34</v>
      </c>
      <c r="C77">
        <v>81481</v>
      </c>
      <c r="E77" t="s">
        <v>44</v>
      </c>
      <c r="H77" t="s">
        <v>33</v>
      </c>
      <c r="J77" s="3">
        <v>123</v>
      </c>
      <c r="L77" s="9">
        <v>4081</v>
      </c>
      <c r="M77" s="11">
        <v>4009</v>
      </c>
    </row>
    <row r="78" spans="1:22" x14ac:dyDescent="0.25">
      <c r="A78" s="7">
        <v>8</v>
      </c>
      <c r="B78" s="3" t="s">
        <v>34</v>
      </c>
      <c r="C78">
        <v>81240</v>
      </c>
      <c r="E78" t="s">
        <v>44</v>
      </c>
      <c r="H78" t="s">
        <v>33</v>
      </c>
      <c r="J78" s="3">
        <v>123</v>
      </c>
      <c r="L78" s="9">
        <v>4081</v>
      </c>
      <c r="M78" s="11">
        <v>4009</v>
      </c>
    </row>
    <row r="79" spans="1:22" x14ac:dyDescent="0.25">
      <c r="A79" s="7">
        <v>9</v>
      </c>
      <c r="B79" s="3" t="s">
        <v>7</v>
      </c>
      <c r="C79">
        <v>16542</v>
      </c>
      <c r="E79" t="s">
        <v>44</v>
      </c>
      <c r="H79" t="s">
        <v>33</v>
      </c>
      <c r="J79" s="3">
        <v>123</v>
      </c>
      <c r="L79" s="9">
        <v>4081</v>
      </c>
      <c r="M79" s="11">
        <v>4009</v>
      </c>
    </row>
    <row r="80" spans="1:22" x14ac:dyDescent="0.25">
      <c r="A80" s="7">
        <v>10</v>
      </c>
      <c r="B80" s="3" t="s">
        <v>7</v>
      </c>
      <c r="C80">
        <v>16852</v>
      </c>
      <c r="E80" t="s">
        <v>44</v>
      </c>
      <c r="H80" t="s">
        <v>33</v>
      </c>
      <c r="J80" s="3">
        <v>123</v>
      </c>
      <c r="L80" s="9">
        <v>4081</v>
      </c>
      <c r="M80" s="11">
        <v>4009</v>
      </c>
    </row>
    <row r="81" spans="1:13" x14ac:dyDescent="0.25">
      <c r="A81" s="7">
        <v>11</v>
      </c>
      <c r="B81" s="3" t="s">
        <v>7</v>
      </c>
      <c r="C81">
        <v>16636</v>
      </c>
      <c r="E81" t="s">
        <v>44</v>
      </c>
      <c r="H81" t="s">
        <v>33</v>
      </c>
      <c r="J81" s="3">
        <v>123</v>
      </c>
      <c r="L81" s="9">
        <v>4081</v>
      </c>
      <c r="M81" s="11">
        <v>4009</v>
      </c>
    </row>
    <row r="82" spans="1:13" x14ac:dyDescent="0.25">
      <c r="A82" s="7">
        <v>12</v>
      </c>
      <c r="B82" s="3" t="s">
        <v>34</v>
      </c>
      <c r="C82">
        <v>81061</v>
      </c>
      <c r="E82" t="s">
        <v>44</v>
      </c>
      <c r="H82" t="s">
        <v>33</v>
      </c>
      <c r="J82" s="3">
        <v>123</v>
      </c>
      <c r="L82" s="9">
        <v>4081</v>
      </c>
      <c r="M82" s="11">
        <v>4009</v>
      </c>
    </row>
    <row r="83" spans="1:13" x14ac:dyDescent="0.25">
      <c r="A83" s="8">
        <v>13</v>
      </c>
      <c r="B83" s="3" t="s">
        <v>35</v>
      </c>
      <c r="C83">
        <v>22710</v>
      </c>
      <c r="H83" t="s">
        <v>57</v>
      </c>
      <c r="J83" s="13">
        <v>3964</v>
      </c>
      <c r="L83" s="9">
        <v>4081</v>
      </c>
      <c r="M83" s="11">
        <v>4009</v>
      </c>
    </row>
    <row r="84" spans="1:13" x14ac:dyDescent="0.25">
      <c r="A84" s="8">
        <v>14</v>
      </c>
      <c r="B84" s="3" t="s">
        <v>36</v>
      </c>
      <c r="C84">
        <v>8451</v>
      </c>
      <c r="E84" t="s">
        <v>49</v>
      </c>
      <c r="H84" s="41" t="s">
        <v>42</v>
      </c>
      <c r="J84" s="12">
        <v>4013</v>
      </c>
      <c r="L84" s="9">
        <v>4081</v>
      </c>
      <c r="M84" s="11">
        <v>4009</v>
      </c>
    </row>
    <row r="85" spans="1:13" x14ac:dyDescent="0.25">
      <c r="A85" s="8">
        <v>15</v>
      </c>
      <c r="B85" s="3" t="s">
        <v>48</v>
      </c>
      <c r="C85">
        <v>77352</v>
      </c>
      <c r="E85" t="s">
        <v>49</v>
      </c>
      <c r="H85" s="41" t="s">
        <v>42</v>
      </c>
      <c r="J85" s="12">
        <v>4013</v>
      </c>
      <c r="L85" s="9">
        <v>4081</v>
      </c>
      <c r="M85" s="11">
        <v>4009</v>
      </c>
    </row>
    <row r="86" spans="1:13" x14ac:dyDescent="0.25">
      <c r="A86" s="7">
        <v>16</v>
      </c>
      <c r="B86" s="3" t="s">
        <v>34</v>
      </c>
      <c r="C86">
        <v>40009</v>
      </c>
      <c r="E86" t="s">
        <v>51</v>
      </c>
      <c r="H86" s="40" t="s">
        <v>33</v>
      </c>
      <c r="J86" s="11">
        <v>4009</v>
      </c>
      <c r="L86" s="9">
        <v>4081</v>
      </c>
      <c r="M86" s="11">
        <v>4009</v>
      </c>
    </row>
    <row r="87" spans="1:13" x14ac:dyDescent="0.25">
      <c r="A87" s="8">
        <v>17</v>
      </c>
      <c r="B87" s="3" t="s">
        <v>37</v>
      </c>
      <c r="C87">
        <v>70174</v>
      </c>
      <c r="H87" s="42" t="s">
        <v>52</v>
      </c>
      <c r="J87" s="12">
        <v>4013</v>
      </c>
      <c r="L87" s="9">
        <v>4081</v>
      </c>
      <c r="M87" s="11">
        <v>4009</v>
      </c>
    </row>
    <row r="88" spans="1:13" x14ac:dyDescent="0.25">
      <c r="A88" s="8">
        <v>18</v>
      </c>
      <c r="B88" s="3" t="s">
        <v>38</v>
      </c>
      <c r="C88">
        <v>53430</v>
      </c>
      <c r="H88" s="43" t="s">
        <v>93</v>
      </c>
      <c r="J88" s="11">
        <v>4009</v>
      </c>
      <c r="L88" s="9">
        <v>4081</v>
      </c>
      <c r="M88" s="11">
        <v>4009</v>
      </c>
    </row>
    <row r="89" spans="1:13" x14ac:dyDescent="0.25">
      <c r="A89" s="7">
        <v>19</v>
      </c>
      <c r="B89" s="3" t="s">
        <v>39</v>
      </c>
      <c r="C89">
        <v>85616</v>
      </c>
      <c r="H89" s="3" t="s">
        <v>47</v>
      </c>
      <c r="J89" s="3" t="s">
        <v>58</v>
      </c>
      <c r="L89" s="9">
        <v>4081</v>
      </c>
      <c r="M89" s="11">
        <v>4009</v>
      </c>
    </row>
    <row r="90" spans="1:13" x14ac:dyDescent="0.25">
      <c r="A90" s="7">
        <v>20</v>
      </c>
      <c r="B90" s="3" t="s">
        <v>7</v>
      </c>
      <c r="C90">
        <v>16335</v>
      </c>
      <c r="E90" t="s">
        <v>44</v>
      </c>
      <c r="H90" t="s">
        <v>33</v>
      </c>
      <c r="J90" s="3">
        <v>123</v>
      </c>
      <c r="L90" s="9">
        <v>4081</v>
      </c>
      <c r="M90" s="11">
        <v>4009</v>
      </c>
    </row>
    <row r="91" spans="1:13" x14ac:dyDescent="0.25">
      <c r="A91" s="7">
        <v>21</v>
      </c>
      <c r="B91" s="3" t="s">
        <v>7</v>
      </c>
      <c r="C91">
        <v>16961</v>
      </c>
      <c r="E91" t="s">
        <v>44</v>
      </c>
      <c r="H91" t="s">
        <v>33</v>
      </c>
      <c r="J91" s="3">
        <v>123</v>
      </c>
      <c r="L91" s="9">
        <v>4081</v>
      </c>
      <c r="M91" s="11">
        <v>4009</v>
      </c>
    </row>
    <row r="92" spans="1:13" x14ac:dyDescent="0.25">
      <c r="A92" s="8">
        <v>22</v>
      </c>
      <c r="B92" s="3" t="s">
        <v>6</v>
      </c>
      <c r="C92">
        <v>85291</v>
      </c>
      <c r="E92" t="s">
        <v>61</v>
      </c>
      <c r="H92" s="3" t="s">
        <v>47</v>
      </c>
      <c r="J92" s="13">
        <v>3964</v>
      </c>
      <c r="L92" s="10">
        <v>4032</v>
      </c>
      <c r="M92" s="11">
        <v>4009</v>
      </c>
    </row>
    <row r="93" spans="1:13" x14ac:dyDescent="0.25">
      <c r="A93" s="8">
        <v>23</v>
      </c>
      <c r="B93" s="3" t="s">
        <v>6</v>
      </c>
      <c r="C93">
        <v>48166</v>
      </c>
      <c r="H93" s="3" t="s">
        <v>47</v>
      </c>
      <c r="J93" s="13">
        <v>3964</v>
      </c>
      <c r="L93" s="10">
        <v>4032</v>
      </c>
      <c r="M93" s="11">
        <v>4009</v>
      </c>
    </row>
    <row r="94" spans="1:13" x14ac:dyDescent="0.25">
      <c r="A94" s="8">
        <v>24</v>
      </c>
      <c r="B94" s="3" t="s">
        <v>6</v>
      </c>
      <c r="C94">
        <v>83633</v>
      </c>
      <c r="E94" t="s">
        <v>62</v>
      </c>
      <c r="H94" s="3" t="s">
        <v>47</v>
      </c>
      <c r="J94" s="13">
        <v>3964</v>
      </c>
      <c r="L94" s="10">
        <v>4032</v>
      </c>
      <c r="M94" s="11">
        <v>4009</v>
      </c>
    </row>
    <row r="95" spans="1:13" x14ac:dyDescent="0.25">
      <c r="A95" s="8">
        <v>25</v>
      </c>
      <c r="B95" s="3" t="s">
        <v>6</v>
      </c>
      <c r="C95">
        <v>172032</v>
      </c>
      <c r="H95" s="3" t="s">
        <v>47</v>
      </c>
      <c r="J95" s="13">
        <v>3964</v>
      </c>
      <c r="L95" s="10">
        <v>4032</v>
      </c>
      <c r="M95" s="11">
        <v>4009</v>
      </c>
    </row>
    <row r="96" spans="1:13" x14ac:dyDescent="0.25">
      <c r="A96" s="8">
        <v>26</v>
      </c>
      <c r="B96" s="3" t="s">
        <v>6</v>
      </c>
      <c r="C96">
        <v>33653</v>
      </c>
      <c r="E96" t="s">
        <v>64</v>
      </c>
      <c r="H96" s="3" t="s">
        <v>47</v>
      </c>
      <c r="J96" s="13">
        <v>3964</v>
      </c>
      <c r="L96" s="10">
        <v>4032</v>
      </c>
      <c r="M96" s="11">
        <v>4009</v>
      </c>
    </row>
    <row r="97" spans="1:13" x14ac:dyDescent="0.25">
      <c r="A97" s="8">
        <v>27</v>
      </c>
      <c r="B97" s="3" t="s">
        <v>6</v>
      </c>
      <c r="C97">
        <v>43852</v>
      </c>
      <c r="H97" s="3" t="s">
        <v>47</v>
      </c>
      <c r="J97" s="13">
        <v>3964</v>
      </c>
      <c r="L97" s="10">
        <v>4032</v>
      </c>
      <c r="M97" s="11">
        <v>4009</v>
      </c>
    </row>
    <row r="98" spans="1:13" x14ac:dyDescent="0.25">
      <c r="B98" s="3"/>
    </row>
    <row r="99" spans="1:13" x14ac:dyDescent="0.25">
      <c r="B99" s="3"/>
    </row>
    <row r="100" spans="1:13" x14ac:dyDescent="0.25">
      <c r="B100" s="3"/>
    </row>
  </sheetData>
  <mergeCells count="5">
    <mergeCell ref="B31:M31"/>
    <mergeCell ref="L33:M33"/>
    <mergeCell ref="S52:T52"/>
    <mergeCell ref="J23:M23"/>
    <mergeCell ref="J25:M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3FC5-646D-41A8-8FDC-D2128D18F94C}">
  <dimension ref="A1:T90"/>
  <sheetViews>
    <sheetView topLeftCell="A19" workbookViewId="0">
      <selection activeCell="F33" sqref="F33:F90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20" max="20" width="16.42578125" customWidth="1"/>
    <col min="21" max="21" width="11.7109375" customWidth="1"/>
  </cols>
  <sheetData>
    <row r="1" spans="2:14" ht="18.75" x14ac:dyDescent="0.3">
      <c r="B1" s="19" t="s">
        <v>3</v>
      </c>
      <c r="E1" s="14" t="s">
        <v>155</v>
      </c>
      <c r="F1" s="14"/>
    </row>
    <row r="3" spans="2:14" x14ac:dyDescent="0.25">
      <c r="B3" t="s">
        <v>70</v>
      </c>
      <c r="E3" s="20">
        <f>+DATE(1937,5,14)</f>
        <v>13649</v>
      </c>
      <c r="F3" s="20"/>
    </row>
    <row r="4" spans="2:14" x14ac:dyDescent="0.25">
      <c r="E4" s="20"/>
      <c r="F4" s="20"/>
    </row>
    <row r="5" spans="2:14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</row>
    <row r="6" spans="2:14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</row>
    <row r="7" spans="2:14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x14ac:dyDescent="0.25">
      <c r="B8" s="25" t="s">
        <v>11</v>
      </c>
      <c r="C8" s="25"/>
      <c r="D8" s="25"/>
      <c r="E8" s="25" t="s">
        <v>73</v>
      </c>
      <c r="F8" s="25"/>
      <c r="G8" s="28"/>
      <c r="H8" s="28"/>
      <c r="I8" s="28"/>
      <c r="J8" s="25" t="s">
        <v>82</v>
      </c>
      <c r="K8" s="28"/>
      <c r="L8" s="28"/>
      <c r="M8" s="25" t="s">
        <v>83</v>
      </c>
      <c r="N8" s="28"/>
    </row>
    <row r="9" spans="2:14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</row>
    <row r="10" spans="2:14" x14ac:dyDescent="0.25">
      <c r="B10" s="25" t="s">
        <v>13</v>
      </c>
      <c r="C10" s="25"/>
      <c r="D10" s="25"/>
      <c r="E10" s="25" t="s">
        <v>14</v>
      </c>
      <c r="F10" s="25"/>
      <c r="G10" s="28"/>
      <c r="H10" s="28"/>
      <c r="I10" s="28"/>
      <c r="J10" s="25" t="s">
        <v>15</v>
      </c>
      <c r="K10" s="28"/>
      <c r="L10" s="28"/>
      <c r="M10" s="25"/>
      <c r="N10" s="28"/>
    </row>
    <row r="11" spans="2:14" x14ac:dyDescent="0.25">
      <c r="G11" s="18"/>
      <c r="H11" s="18"/>
      <c r="I11" s="18"/>
      <c r="J11" s="18"/>
      <c r="K11" s="18"/>
      <c r="L11" s="18"/>
      <c r="M11" s="18"/>
      <c r="N11" s="18"/>
    </row>
    <row r="12" spans="2:14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</row>
    <row r="13" spans="2:14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</row>
    <row r="14" spans="2:14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</row>
    <row r="15" spans="2:14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14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19</v>
      </c>
      <c r="F17" s="30"/>
      <c r="G17" s="31"/>
      <c r="H17" s="31"/>
      <c r="I17" s="31"/>
      <c r="J17" s="30" t="s">
        <v>75</v>
      </c>
      <c r="K17" s="31"/>
      <c r="L17" s="31"/>
      <c r="M17" s="30" t="s">
        <v>22</v>
      </c>
      <c r="N17" s="31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30" t="s">
        <v>76</v>
      </c>
      <c r="K19" s="31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22" t="s">
        <v>156</v>
      </c>
      <c r="F21" s="22"/>
      <c r="G21" s="23"/>
      <c r="H21" s="23"/>
      <c r="I21" s="23"/>
      <c r="J21" s="23"/>
      <c r="K21" s="18"/>
      <c r="L21" s="18"/>
      <c r="M21" s="18"/>
      <c r="N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t="s">
        <v>26</v>
      </c>
      <c r="E23" t="s">
        <v>29</v>
      </c>
      <c r="G23" s="18"/>
      <c r="H23" s="18"/>
      <c r="I23" s="18"/>
      <c r="J23" s="215">
        <f>+DATE(1937,5,14)</f>
        <v>13649</v>
      </c>
      <c r="K23" s="215"/>
      <c r="L23" s="215"/>
      <c r="M23" s="215"/>
    </row>
    <row r="24" spans="2:14" x14ac:dyDescent="0.25">
      <c r="G24" s="18"/>
      <c r="H24" s="18"/>
      <c r="I24" s="18"/>
      <c r="J24" s="89"/>
      <c r="K24" s="89"/>
      <c r="L24" s="89"/>
      <c r="M24" s="89"/>
      <c r="N24" s="18"/>
    </row>
    <row r="25" spans="2:14" x14ac:dyDescent="0.25">
      <c r="B25" t="s">
        <v>28</v>
      </c>
      <c r="E25" t="s">
        <v>27</v>
      </c>
      <c r="G25" s="18"/>
      <c r="H25" s="18"/>
      <c r="I25" s="18"/>
      <c r="J25" s="215">
        <f>+DATE(1937,5,15)</f>
        <v>13650</v>
      </c>
      <c r="K25" s="215"/>
      <c r="L25" s="215"/>
      <c r="M25" s="215"/>
      <c r="N25" s="18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68</v>
      </c>
      <c r="G27" s="18"/>
      <c r="H27" s="18" t="s">
        <v>94</v>
      </c>
      <c r="I27" s="18"/>
      <c r="J27" s="18" t="s">
        <v>95</v>
      </c>
      <c r="K27" s="18"/>
      <c r="L27" s="18"/>
      <c r="M27" s="18"/>
      <c r="N27" s="18"/>
    </row>
    <row r="29" spans="2:14" x14ac:dyDescent="0.25">
      <c r="B29" t="s">
        <v>24</v>
      </c>
      <c r="E29" t="s">
        <v>69</v>
      </c>
      <c r="H29" s="18" t="s">
        <v>94</v>
      </c>
      <c r="I29" s="18"/>
      <c r="J29" s="18" t="s">
        <v>95</v>
      </c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70" t="s">
        <v>31</v>
      </c>
      <c r="C33" s="70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70" t="s">
        <v>46</v>
      </c>
      <c r="L34" s="70" t="s">
        <v>9</v>
      </c>
      <c r="M34" s="70" t="s">
        <v>10</v>
      </c>
      <c r="O34" s="69" t="s">
        <v>81</v>
      </c>
    </row>
    <row r="35" spans="1:18" x14ac:dyDescent="0.25">
      <c r="A35" s="44"/>
      <c r="J35" s="70"/>
      <c r="L35" s="3"/>
      <c r="M35" s="3"/>
    </row>
    <row r="36" spans="1:18" x14ac:dyDescent="0.25">
      <c r="A36" s="65">
        <v>2</v>
      </c>
      <c r="B36" s="3" t="s">
        <v>34</v>
      </c>
      <c r="C36" s="30">
        <v>40009</v>
      </c>
      <c r="E36" t="s">
        <v>44</v>
      </c>
      <c r="H36" s="3" t="s">
        <v>47</v>
      </c>
      <c r="J36" s="3"/>
      <c r="L36" s="77">
        <v>4009</v>
      </c>
      <c r="M36" s="78">
        <v>4081</v>
      </c>
      <c r="O36" s="7"/>
      <c r="P36" s="14" t="s">
        <v>65</v>
      </c>
      <c r="Q36" s="14"/>
      <c r="R36" s="14"/>
    </row>
    <row r="37" spans="1:18" x14ac:dyDescent="0.25">
      <c r="A37" s="65">
        <v>3</v>
      </c>
      <c r="B37" s="3" t="s">
        <v>34</v>
      </c>
      <c r="C37" s="30">
        <v>81087</v>
      </c>
      <c r="E37" t="s">
        <v>44</v>
      </c>
      <c r="H37" s="3" t="s">
        <v>47</v>
      </c>
      <c r="J37" s="3"/>
      <c r="L37" s="77">
        <v>4009</v>
      </c>
      <c r="M37" s="78">
        <v>4081</v>
      </c>
      <c r="O37" s="8"/>
      <c r="P37" s="15" t="s">
        <v>66</v>
      </c>
      <c r="Q37" s="15"/>
      <c r="R37" s="15"/>
    </row>
    <row r="38" spans="1:18" x14ac:dyDescent="0.25">
      <c r="A38" s="65">
        <v>4</v>
      </c>
      <c r="B38" s="3" t="s">
        <v>34</v>
      </c>
      <c r="C38" s="30">
        <v>81176</v>
      </c>
      <c r="E38" t="s">
        <v>44</v>
      </c>
      <c r="H38" s="3" t="s">
        <v>47</v>
      </c>
      <c r="J38" s="3"/>
      <c r="L38" s="77">
        <v>4009</v>
      </c>
      <c r="M38" s="78">
        <v>4081</v>
      </c>
    </row>
    <row r="39" spans="1:18" x14ac:dyDescent="0.25">
      <c r="A39" s="65">
        <v>5</v>
      </c>
      <c r="B39" s="3" t="s">
        <v>34</v>
      </c>
      <c r="C39" s="30">
        <v>83049</v>
      </c>
      <c r="E39" t="s">
        <v>44</v>
      </c>
      <c r="H39" s="3" t="s">
        <v>47</v>
      </c>
      <c r="J39" s="3"/>
      <c r="L39" s="77">
        <v>4009</v>
      </c>
      <c r="M39" s="78">
        <v>4081</v>
      </c>
      <c r="O39" s="34" t="s">
        <v>47</v>
      </c>
      <c r="P39" t="s">
        <v>79</v>
      </c>
    </row>
    <row r="40" spans="1:18" x14ac:dyDescent="0.25">
      <c r="A40" s="65">
        <v>6</v>
      </c>
      <c r="B40" s="3" t="s">
        <v>7</v>
      </c>
      <c r="C40" s="30">
        <v>17444</v>
      </c>
      <c r="E40" t="s">
        <v>44</v>
      </c>
      <c r="H40" s="3" t="s">
        <v>47</v>
      </c>
      <c r="J40" s="3"/>
      <c r="L40" s="77">
        <v>4009</v>
      </c>
      <c r="M40" s="78">
        <v>4081</v>
      </c>
    </row>
    <row r="41" spans="1:18" x14ac:dyDescent="0.25">
      <c r="A41" s="65">
        <v>7</v>
      </c>
      <c r="B41" s="3" t="s">
        <v>34</v>
      </c>
      <c r="C41" s="30">
        <v>81003</v>
      </c>
      <c r="E41" t="s">
        <v>44</v>
      </c>
      <c r="H41" s="3" t="s">
        <v>47</v>
      </c>
      <c r="J41" s="3"/>
      <c r="L41" s="77">
        <v>4009</v>
      </c>
      <c r="M41" s="78">
        <v>4081</v>
      </c>
    </row>
    <row r="42" spans="1:18" x14ac:dyDescent="0.25">
      <c r="A42" s="65">
        <v>8</v>
      </c>
      <c r="B42" s="3" t="s">
        <v>39</v>
      </c>
      <c r="C42" s="30">
        <v>90358</v>
      </c>
      <c r="H42" t="s">
        <v>157</v>
      </c>
      <c r="J42" s="3"/>
      <c r="L42" s="77">
        <v>4009</v>
      </c>
      <c r="M42" s="78">
        <v>4081</v>
      </c>
      <c r="O42" s="17" t="s">
        <v>67</v>
      </c>
      <c r="P42" s="17"/>
      <c r="Q42" s="17"/>
      <c r="R42" s="17"/>
    </row>
    <row r="43" spans="1:18" x14ac:dyDescent="0.25">
      <c r="A43" s="65">
        <v>9</v>
      </c>
      <c r="B43" s="3" t="s">
        <v>126</v>
      </c>
      <c r="C43" s="30">
        <v>43384</v>
      </c>
      <c r="H43" s="3" t="s">
        <v>47</v>
      </c>
      <c r="J43" s="3"/>
      <c r="L43" s="77">
        <v>4009</v>
      </c>
      <c r="M43" s="78">
        <v>4081</v>
      </c>
    </row>
    <row r="44" spans="1:18" x14ac:dyDescent="0.25">
      <c r="A44" s="65">
        <v>10</v>
      </c>
      <c r="B44" s="3" t="s">
        <v>37</v>
      </c>
      <c r="C44" s="30">
        <v>18457</v>
      </c>
      <c r="H44" s="3" t="s">
        <v>47</v>
      </c>
      <c r="J44" s="3"/>
      <c r="L44" s="77">
        <v>4009</v>
      </c>
      <c r="M44" s="78">
        <v>4081</v>
      </c>
      <c r="O44" s="35">
        <v>4081</v>
      </c>
      <c r="P44" t="s">
        <v>53</v>
      </c>
    </row>
    <row r="45" spans="1:18" x14ac:dyDescent="0.25">
      <c r="A45" s="65">
        <v>11</v>
      </c>
      <c r="B45" s="7" t="s">
        <v>126</v>
      </c>
      <c r="C45" s="30">
        <v>15494</v>
      </c>
      <c r="H45" s="7" t="s">
        <v>192</v>
      </c>
      <c r="J45" s="3"/>
      <c r="L45" s="77">
        <v>4009</v>
      </c>
      <c r="M45" s="78">
        <v>4081</v>
      </c>
      <c r="O45" s="95">
        <v>4075</v>
      </c>
      <c r="P45" t="s">
        <v>190</v>
      </c>
    </row>
    <row r="46" spans="1:18" x14ac:dyDescent="0.25">
      <c r="A46" s="65">
        <v>12</v>
      </c>
      <c r="B46" s="3" t="s">
        <v>158</v>
      </c>
      <c r="C46" s="30">
        <v>710332</v>
      </c>
      <c r="H46" s="3" t="s">
        <v>47</v>
      </c>
      <c r="J46" s="3"/>
      <c r="L46" s="77">
        <v>4009</v>
      </c>
      <c r="M46" s="78">
        <v>4081</v>
      </c>
      <c r="O46" s="68">
        <v>4072</v>
      </c>
      <c r="P46" t="s">
        <v>132</v>
      </c>
    </row>
    <row r="47" spans="1:18" x14ac:dyDescent="0.25">
      <c r="A47" s="65">
        <v>13</v>
      </c>
      <c r="B47" s="7" t="s">
        <v>126</v>
      </c>
      <c r="C47" s="30">
        <v>71031</v>
      </c>
      <c r="H47" s="3" t="s">
        <v>47</v>
      </c>
      <c r="J47" s="3"/>
      <c r="L47" s="77">
        <v>4009</v>
      </c>
      <c r="M47" s="78">
        <v>4081</v>
      </c>
    </row>
    <row r="48" spans="1:18" x14ac:dyDescent="0.25">
      <c r="A48" s="65">
        <v>14</v>
      </c>
      <c r="B48" s="3" t="s">
        <v>34</v>
      </c>
      <c r="C48" s="30">
        <v>40008</v>
      </c>
      <c r="E48" t="s">
        <v>44</v>
      </c>
      <c r="H48" s="3" t="s">
        <v>47</v>
      </c>
      <c r="J48" s="3"/>
      <c r="L48" s="77">
        <v>4009</v>
      </c>
      <c r="M48" s="78">
        <v>4081</v>
      </c>
      <c r="O48" s="67">
        <v>4051</v>
      </c>
      <c r="P48" t="s">
        <v>131</v>
      </c>
    </row>
    <row r="49" spans="1:20" x14ac:dyDescent="0.25">
      <c r="A49" s="65">
        <v>15</v>
      </c>
      <c r="B49" s="3" t="s">
        <v>172</v>
      </c>
      <c r="C49" s="30">
        <v>76336</v>
      </c>
      <c r="H49" s="3" t="s">
        <v>47</v>
      </c>
      <c r="J49" s="3"/>
      <c r="L49" s="77">
        <v>4009</v>
      </c>
      <c r="M49" s="78">
        <v>4081</v>
      </c>
    </row>
    <row r="50" spans="1:20" x14ac:dyDescent="0.25">
      <c r="A50" s="65">
        <v>16</v>
      </c>
      <c r="B50" s="3" t="s">
        <v>188</v>
      </c>
      <c r="C50">
        <v>2057</v>
      </c>
      <c r="H50" s="3" t="s">
        <v>47</v>
      </c>
      <c r="J50" s="3"/>
      <c r="L50" s="77">
        <v>4009</v>
      </c>
      <c r="M50" s="78">
        <v>4081</v>
      </c>
      <c r="O50" s="36">
        <v>4032</v>
      </c>
      <c r="P50" t="s">
        <v>63</v>
      </c>
    </row>
    <row r="51" spans="1:20" x14ac:dyDescent="0.25">
      <c r="A51" s="65">
        <v>17</v>
      </c>
      <c r="B51" s="3" t="s">
        <v>38</v>
      </c>
      <c r="C51">
        <v>53430</v>
      </c>
      <c r="H51" s="3" t="s">
        <v>47</v>
      </c>
      <c r="J51" s="3"/>
      <c r="L51" s="77">
        <v>4009</v>
      </c>
      <c r="M51" s="78">
        <v>4081</v>
      </c>
      <c r="O51" s="97">
        <v>4025</v>
      </c>
      <c r="P51" t="s">
        <v>195</v>
      </c>
    </row>
    <row r="52" spans="1:20" x14ac:dyDescent="0.25">
      <c r="A52" s="65">
        <v>18</v>
      </c>
      <c r="B52" s="3" t="s">
        <v>193</v>
      </c>
      <c r="C52" s="30">
        <v>16290</v>
      </c>
      <c r="H52" s="3" t="s">
        <v>47</v>
      </c>
      <c r="J52" s="3"/>
      <c r="L52" s="77">
        <v>4009</v>
      </c>
      <c r="M52" s="78">
        <v>4081</v>
      </c>
      <c r="O52" s="37">
        <v>4013</v>
      </c>
      <c r="P52" t="s">
        <v>55</v>
      </c>
    </row>
    <row r="53" spans="1:20" x14ac:dyDescent="0.25">
      <c r="A53" s="65">
        <v>19</v>
      </c>
      <c r="B53" s="3" t="s">
        <v>36</v>
      </c>
      <c r="C53">
        <v>8451</v>
      </c>
      <c r="H53" s="3" t="s">
        <v>47</v>
      </c>
      <c r="J53" s="3"/>
      <c r="L53" s="77">
        <v>4009</v>
      </c>
      <c r="M53" s="78">
        <v>4081</v>
      </c>
      <c r="O53" s="38">
        <v>4009</v>
      </c>
      <c r="P53" t="s">
        <v>54</v>
      </c>
    </row>
    <row r="54" spans="1:20" x14ac:dyDescent="0.25">
      <c r="A54" s="65">
        <v>20</v>
      </c>
      <c r="B54" s="3" t="s">
        <v>122</v>
      </c>
      <c r="C54">
        <v>93227</v>
      </c>
      <c r="H54" s="3" t="s">
        <v>47</v>
      </c>
      <c r="J54" s="3"/>
      <c r="L54" s="77">
        <v>4075</v>
      </c>
      <c r="M54" s="78">
        <v>4081</v>
      </c>
      <c r="O54" s="96">
        <v>4005</v>
      </c>
      <c r="P54" t="s">
        <v>191</v>
      </c>
    </row>
    <row r="55" spans="1:20" x14ac:dyDescent="0.25">
      <c r="A55" s="65">
        <v>21</v>
      </c>
      <c r="B55" s="3" t="s">
        <v>122</v>
      </c>
      <c r="C55">
        <v>92072</v>
      </c>
      <c r="H55" s="3" t="s">
        <v>194</v>
      </c>
      <c r="J55" s="3"/>
      <c r="L55" s="77">
        <v>4025</v>
      </c>
      <c r="M55" s="78">
        <v>4081</v>
      </c>
      <c r="O55" s="39">
        <v>3964</v>
      </c>
      <c r="P55" t="s">
        <v>56</v>
      </c>
    </row>
    <row r="56" spans="1:20" x14ac:dyDescent="0.25">
      <c r="A56" s="65">
        <v>22</v>
      </c>
      <c r="B56" s="65"/>
      <c r="C56" s="44"/>
      <c r="D56" s="44"/>
      <c r="E56" s="44"/>
      <c r="F56" s="44"/>
      <c r="G56" s="44"/>
      <c r="H56" s="65"/>
      <c r="I56" s="44"/>
      <c r="J56" s="65"/>
      <c r="K56" s="44"/>
      <c r="L56" s="87"/>
      <c r="M56" s="87"/>
    </row>
    <row r="57" spans="1:20" x14ac:dyDescent="0.25">
      <c r="A57" s="65">
        <v>23</v>
      </c>
      <c r="B57" s="65"/>
      <c r="C57" s="44"/>
      <c r="D57" s="44"/>
      <c r="E57" s="44"/>
      <c r="F57" s="44"/>
      <c r="G57" s="44"/>
      <c r="H57" s="65"/>
      <c r="I57" s="44"/>
      <c r="J57" s="3"/>
      <c r="K57" s="44"/>
      <c r="L57" s="65"/>
      <c r="M57" s="65"/>
    </row>
    <row r="58" spans="1:20" x14ac:dyDescent="0.25">
      <c r="A58" s="65">
        <v>24</v>
      </c>
      <c r="B58" s="65"/>
      <c r="C58" s="44"/>
      <c r="D58" s="44"/>
      <c r="E58" s="44"/>
      <c r="F58" s="44"/>
      <c r="G58" s="44"/>
      <c r="H58" s="65"/>
      <c r="I58" s="44"/>
      <c r="J58" s="65"/>
      <c r="K58" s="44"/>
      <c r="L58" s="65"/>
      <c r="M58" s="65"/>
    </row>
    <row r="59" spans="1:20" x14ac:dyDescent="0.25">
      <c r="A59" s="65">
        <v>25</v>
      </c>
      <c r="B59" s="65"/>
      <c r="C59" s="44"/>
      <c r="D59" s="44"/>
      <c r="E59" s="44"/>
      <c r="F59" s="44"/>
      <c r="G59" s="44"/>
      <c r="H59" s="65"/>
      <c r="I59" s="44"/>
      <c r="J59" s="65"/>
      <c r="K59" s="44"/>
      <c r="L59" s="65"/>
      <c r="M59" s="65"/>
    </row>
    <row r="60" spans="1:20" x14ac:dyDescent="0.25">
      <c r="A60" s="65">
        <v>26</v>
      </c>
      <c r="B60" s="65"/>
      <c r="C60" s="44"/>
      <c r="D60" s="44"/>
      <c r="E60" s="44"/>
      <c r="F60" s="44"/>
      <c r="G60" s="44"/>
      <c r="H60" s="65"/>
      <c r="I60" s="44"/>
      <c r="J60" s="65"/>
      <c r="K60" s="44"/>
      <c r="L60" s="65"/>
      <c r="M60" s="65"/>
    </row>
    <row r="61" spans="1:20" x14ac:dyDescent="0.25">
      <c r="A61" s="65">
        <v>27</v>
      </c>
      <c r="B61" s="65"/>
      <c r="C61" s="44"/>
      <c r="D61" s="44"/>
      <c r="E61" s="44"/>
      <c r="F61" s="44"/>
      <c r="G61" s="44"/>
      <c r="H61" s="65"/>
      <c r="I61" s="44"/>
      <c r="J61" s="65"/>
      <c r="K61" s="44"/>
      <c r="L61" s="65"/>
      <c r="M61" s="65"/>
    </row>
    <row r="62" spans="1:20" x14ac:dyDescent="0.25">
      <c r="B62" s="3"/>
      <c r="F62" s="44"/>
    </row>
    <row r="63" spans="1:20" x14ac:dyDescent="0.25">
      <c r="A63" s="14"/>
      <c r="B63" s="14"/>
      <c r="C63" s="14"/>
      <c r="D63" s="14"/>
      <c r="E63" s="14"/>
      <c r="F63" s="4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5">
      <c r="F64" s="44"/>
    </row>
    <row r="65" spans="1:18" x14ac:dyDescent="0.25">
      <c r="A65" s="65">
        <v>2</v>
      </c>
      <c r="B65" s="3" t="s">
        <v>7</v>
      </c>
      <c r="C65" s="30">
        <v>16883</v>
      </c>
      <c r="E65" t="s">
        <v>44</v>
      </c>
      <c r="F65" s="44"/>
      <c r="H65" t="s">
        <v>33</v>
      </c>
      <c r="J65" s="3">
        <v>123</v>
      </c>
      <c r="L65" s="9">
        <v>4081</v>
      </c>
      <c r="M65" s="11">
        <v>4009</v>
      </c>
      <c r="O65" s="7"/>
      <c r="P65" s="14" t="s">
        <v>65</v>
      </c>
      <c r="Q65" s="14"/>
      <c r="R65" s="14"/>
    </row>
    <row r="66" spans="1:18" x14ac:dyDescent="0.25">
      <c r="A66" s="65">
        <v>3</v>
      </c>
      <c r="B66" s="3" t="s">
        <v>34</v>
      </c>
      <c r="C66" s="30">
        <v>81241</v>
      </c>
      <c r="E66" t="s">
        <v>44</v>
      </c>
      <c r="F66" s="44"/>
      <c r="H66" t="s">
        <v>33</v>
      </c>
      <c r="J66" s="3">
        <v>123</v>
      </c>
      <c r="L66" s="9">
        <v>4081</v>
      </c>
      <c r="M66" s="11">
        <v>4009</v>
      </c>
      <c r="O66" s="8"/>
      <c r="P66" s="15" t="s">
        <v>66</v>
      </c>
      <c r="Q66" s="15"/>
      <c r="R66" s="15"/>
    </row>
    <row r="67" spans="1:18" x14ac:dyDescent="0.25">
      <c r="A67" s="65">
        <v>4</v>
      </c>
      <c r="B67" s="3" t="s">
        <v>7</v>
      </c>
      <c r="C67" s="30">
        <v>16705</v>
      </c>
      <c r="E67" t="s">
        <v>44</v>
      </c>
      <c r="H67" t="s">
        <v>33</v>
      </c>
      <c r="J67" s="3">
        <v>123</v>
      </c>
      <c r="L67" s="9">
        <v>4081</v>
      </c>
      <c r="M67" s="11">
        <v>4009</v>
      </c>
    </row>
    <row r="68" spans="1:18" x14ac:dyDescent="0.25">
      <c r="A68" s="65">
        <v>5</v>
      </c>
      <c r="B68" s="3" t="s">
        <v>34</v>
      </c>
      <c r="C68" s="30">
        <v>81087</v>
      </c>
      <c r="E68" t="s">
        <v>44</v>
      </c>
      <c r="H68" t="s">
        <v>33</v>
      </c>
      <c r="J68" s="3">
        <v>123</v>
      </c>
      <c r="L68" s="9">
        <v>4081</v>
      </c>
      <c r="M68" s="11">
        <v>4009</v>
      </c>
      <c r="O68" s="34" t="s">
        <v>47</v>
      </c>
      <c r="P68" t="s">
        <v>79</v>
      </c>
    </row>
    <row r="69" spans="1:18" x14ac:dyDescent="0.25">
      <c r="A69" s="65">
        <v>6</v>
      </c>
      <c r="B69" s="3" t="s">
        <v>7</v>
      </c>
      <c r="C69" s="30">
        <v>16660</v>
      </c>
      <c r="E69" t="s">
        <v>44</v>
      </c>
      <c r="H69" t="s">
        <v>33</v>
      </c>
      <c r="J69" s="3">
        <v>123</v>
      </c>
      <c r="L69" s="9">
        <v>4081</v>
      </c>
      <c r="M69" s="11">
        <v>4009</v>
      </c>
    </row>
    <row r="70" spans="1:18" x14ac:dyDescent="0.25">
      <c r="A70" s="65">
        <v>7</v>
      </c>
      <c r="B70" s="3" t="s">
        <v>7</v>
      </c>
      <c r="C70" s="30">
        <v>17272</v>
      </c>
      <c r="E70" t="s">
        <v>44</v>
      </c>
      <c r="F70" s="14"/>
      <c r="H70" t="s">
        <v>33</v>
      </c>
      <c r="J70" s="3">
        <v>123</v>
      </c>
      <c r="L70" s="9">
        <v>4081</v>
      </c>
      <c r="M70" s="11">
        <v>4009</v>
      </c>
    </row>
    <row r="71" spans="1:18" x14ac:dyDescent="0.25">
      <c r="A71" s="65">
        <v>8</v>
      </c>
      <c r="B71" s="3" t="s">
        <v>7</v>
      </c>
      <c r="C71" s="30">
        <v>20335</v>
      </c>
      <c r="E71" t="s">
        <v>43</v>
      </c>
      <c r="H71" t="s">
        <v>33</v>
      </c>
      <c r="J71" s="3">
        <v>123</v>
      </c>
      <c r="L71" s="9">
        <v>4081</v>
      </c>
      <c r="M71" s="11">
        <v>4009</v>
      </c>
      <c r="O71" s="17" t="s">
        <v>67</v>
      </c>
      <c r="P71" s="17"/>
      <c r="Q71" s="17"/>
      <c r="R71" s="17"/>
    </row>
    <row r="72" spans="1:18" x14ac:dyDescent="0.25">
      <c r="A72" s="65">
        <v>9</v>
      </c>
      <c r="B72" s="3" t="s">
        <v>7</v>
      </c>
      <c r="C72" s="30">
        <v>16081</v>
      </c>
      <c r="E72" t="s">
        <v>44</v>
      </c>
      <c r="H72" t="s">
        <v>33</v>
      </c>
      <c r="J72" s="3">
        <v>123</v>
      </c>
      <c r="L72" s="9">
        <v>4081</v>
      </c>
      <c r="M72" s="11">
        <v>4009</v>
      </c>
    </row>
    <row r="73" spans="1:18" x14ac:dyDescent="0.25">
      <c r="A73" s="65">
        <v>10</v>
      </c>
      <c r="B73" s="3" t="s">
        <v>7</v>
      </c>
      <c r="C73" s="30">
        <v>17031</v>
      </c>
      <c r="E73" t="s">
        <v>44</v>
      </c>
      <c r="H73" t="s">
        <v>33</v>
      </c>
      <c r="J73" s="3">
        <v>123</v>
      </c>
      <c r="L73" s="9">
        <v>4081</v>
      </c>
      <c r="M73" s="11">
        <v>4009</v>
      </c>
      <c r="O73" s="35">
        <v>4081</v>
      </c>
      <c r="P73" t="s">
        <v>53</v>
      </c>
    </row>
    <row r="74" spans="1:18" x14ac:dyDescent="0.25">
      <c r="A74" s="65">
        <v>11</v>
      </c>
      <c r="B74" s="3" t="s">
        <v>7</v>
      </c>
      <c r="C74" s="30">
        <v>20254</v>
      </c>
      <c r="E74" t="s">
        <v>43</v>
      </c>
      <c r="H74" t="s">
        <v>33</v>
      </c>
      <c r="J74" s="3">
        <v>123</v>
      </c>
      <c r="L74" s="9">
        <v>4081</v>
      </c>
      <c r="M74" s="11">
        <v>4009</v>
      </c>
      <c r="O74" s="16"/>
    </row>
    <row r="75" spans="1:18" x14ac:dyDescent="0.25">
      <c r="A75" s="65">
        <v>12</v>
      </c>
      <c r="B75" s="3" t="s">
        <v>7</v>
      </c>
      <c r="C75" s="30">
        <v>16514</v>
      </c>
      <c r="E75" t="s">
        <v>44</v>
      </c>
      <c r="H75" t="s">
        <v>33</v>
      </c>
      <c r="J75" s="3">
        <v>123</v>
      </c>
      <c r="L75" s="9">
        <v>4081</v>
      </c>
      <c r="M75" s="11">
        <v>4009</v>
      </c>
      <c r="O75" s="68">
        <v>4072</v>
      </c>
      <c r="P75" t="s">
        <v>132</v>
      </c>
    </row>
    <row r="76" spans="1:18" x14ac:dyDescent="0.25">
      <c r="A76" s="65">
        <v>13</v>
      </c>
      <c r="B76" s="3" t="s">
        <v>7</v>
      </c>
      <c r="C76" s="30">
        <v>17077</v>
      </c>
      <c r="E76" t="s">
        <v>44</v>
      </c>
      <c r="H76" t="s">
        <v>33</v>
      </c>
      <c r="J76" s="3">
        <v>123</v>
      </c>
      <c r="L76" s="9">
        <v>4081</v>
      </c>
      <c r="M76" s="11">
        <v>4009</v>
      </c>
    </row>
    <row r="77" spans="1:18" x14ac:dyDescent="0.25">
      <c r="A77" s="65">
        <v>14</v>
      </c>
      <c r="B77" s="3" t="s">
        <v>7</v>
      </c>
      <c r="C77" s="30">
        <v>20122</v>
      </c>
      <c r="E77" t="s">
        <v>43</v>
      </c>
      <c r="H77" t="s">
        <v>33</v>
      </c>
      <c r="J77" s="3">
        <v>123</v>
      </c>
      <c r="L77" s="9">
        <v>4081</v>
      </c>
      <c r="M77" s="11">
        <v>4009</v>
      </c>
      <c r="O77" s="67">
        <v>4051</v>
      </c>
      <c r="P77" t="s">
        <v>131</v>
      </c>
    </row>
    <row r="78" spans="1:18" x14ac:dyDescent="0.25">
      <c r="A78" s="65">
        <v>15</v>
      </c>
      <c r="B78" s="3" t="s">
        <v>34</v>
      </c>
      <c r="C78" s="30">
        <v>81098</v>
      </c>
      <c r="E78" t="s">
        <v>44</v>
      </c>
      <c r="H78" t="s">
        <v>33</v>
      </c>
      <c r="J78" s="3">
        <v>123</v>
      </c>
      <c r="L78" s="9">
        <v>4081</v>
      </c>
      <c r="M78" s="11">
        <v>4009</v>
      </c>
    </row>
    <row r="79" spans="1:18" x14ac:dyDescent="0.25">
      <c r="A79" s="65">
        <v>16</v>
      </c>
      <c r="B79" s="3" t="s">
        <v>7</v>
      </c>
      <c r="C79" s="30">
        <v>20315</v>
      </c>
      <c r="E79" t="s">
        <v>43</v>
      </c>
      <c r="H79" t="s">
        <v>33</v>
      </c>
      <c r="J79" s="3">
        <v>123</v>
      </c>
      <c r="L79" s="9">
        <v>4081</v>
      </c>
      <c r="M79" s="11">
        <v>4009</v>
      </c>
      <c r="O79" s="36">
        <v>4032</v>
      </c>
      <c r="P79" t="s">
        <v>63</v>
      </c>
    </row>
    <row r="80" spans="1:18" x14ac:dyDescent="0.25">
      <c r="A80" s="65">
        <v>17</v>
      </c>
      <c r="B80" s="3" t="s">
        <v>34</v>
      </c>
      <c r="C80">
        <v>133592</v>
      </c>
      <c r="H80" t="s">
        <v>129</v>
      </c>
      <c r="J80" s="3">
        <v>4009</v>
      </c>
      <c r="L80" s="9">
        <v>4081</v>
      </c>
      <c r="M80" s="11">
        <v>4009</v>
      </c>
      <c r="O80" s="16"/>
    </row>
    <row r="81" spans="1:16" x14ac:dyDescent="0.25">
      <c r="A81" s="65">
        <v>18</v>
      </c>
      <c r="B81" s="3" t="s">
        <v>7</v>
      </c>
      <c r="C81" s="30">
        <v>16290</v>
      </c>
      <c r="E81" t="s">
        <v>44</v>
      </c>
      <c r="H81" t="s">
        <v>33</v>
      </c>
      <c r="J81" s="3">
        <v>123</v>
      </c>
      <c r="L81" s="9">
        <v>4081</v>
      </c>
      <c r="M81" s="11">
        <v>4009</v>
      </c>
      <c r="O81" s="37">
        <v>4013</v>
      </c>
      <c r="P81" t="s">
        <v>55</v>
      </c>
    </row>
    <row r="82" spans="1:16" x14ac:dyDescent="0.25">
      <c r="A82" s="65">
        <v>19</v>
      </c>
      <c r="B82" s="3" t="s">
        <v>36</v>
      </c>
      <c r="C82">
        <v>8451</v>
      </c>
      <c r="E82" t="s">
        <v>49</v>
      </c>
      <c r="H82" s="41" t="s">
        <v>42</v>
      </c>
      <c r="J82" s="66">
        <v>4051</v>
      </c>
      <c r="L82" s="9">
        <v>4081</v>
      </c>
      <c r="M82" s="66">
        <v>4051</v>
      </c>
      <c r="O82" s="38">
        <v>4009</v>
      </c>
      <c r="P82" t="s">
        <v>54</v>
      </c>
    </row>
    <row r="83" spans="1:16" x14ac:dyDescent="0.25">
      <c r="A83" s="65">
        <v>20</v>
      </c>
      <c r="B83" s="3" t="s">
        <v>122</v>
      </c>
      <c r="C83">
        <v>64032</v>
      </c>
      <c r="H83" t="s">
        <v>130</v>
      </c>
      <c r="J83" s="66">
        <v>4051</v>
      </c>
      <c r="L83" s="9">
        <v>4081</v>
      </c>
      <c r="M83" s="66">
        <v>4051</v>
      </c>
      <c r="O83" s="34"/>
    </row>
    <row r="84" spans="1:16" x14ac:dyDescent="0.25">
      <c r="A84" s="65">
        <v>21</v>
      </c>
      <c r="B84" s="3" t="s">
        <v>35</v>
      </c>
      <c r="C84">
        <v>18351</v>
      </c>
      <c r="H84" t="s">
        <v>133</v>
      </c>
      <c r="J84" s="68">
        <v>4072</v>
      </c>
      <c r="L84" s="9">
        <v>4081</v>
      </c>
      <c r="M84" s="68">
        <v>4072</v>
      </c>
      <c r="O84" s="39">
        <v>3964</v>
      </c>
      <c r="P84" t="s">
        <v>56</v>
      </c>
    </row>
    <row r="85" spans="1:16" x14ac:dyDescent="0.25">
      <c r="A85" s="65">
        <v>22</v>
      </c>
      <c r="B85" s="3" t="s">
        <v>35</v>
      </c>
      <c r="C85">
        <v>18354</v>
      </c>
      <c r="H85" s="3" t="s">
        <v>47</v>
      </c>
      <c r="J85" s="13">
        <v>3964</v>
      </c>
      <c r="L85" s="9">
        <v>4072</v>
      </c>
      <c r="M85" s="11">
        <v>4009</v>
      </c>
    </row>
    <row r="86" spans="1:16" x14ac:dyDescent="0.25">
      <c r="A86" s="65">
        <v>23</v>
      </c>
      <c r="B86" s="65"/>
      <c r="C86" s="44"/>
      <c r="D86" s="44"/>
      <c r="E86" s="44"/>
      <c r="F86" s="44"/>
      <c r="G86" s="44"/>
      <c r="H86" s="65"/>
      <c r="I86" s="44"/>
      <c r="J86" s="65"/>
      <c r="K86" s="44"/>
      <c r="L86" s="65"/>
      <c r="M86" s="65"/>
    </row>
    <row r="87" spans="1:16" x14ac:dyDescent="0.25">
      <c r="A87" s="65">
        <v>24</v>
      </c>
      <c r="B87" s="65"/>
      <c r="C87" s="44"/>
      <c r="D87" s="44"/>
      <c r="E87" s="44"/>
      <c r="F87" s="44"/>
      <c r="G87" s="44"/>
      <c r="H87" s="65"/>
      <c r="I87" s="44"/>
      <c r="J87" s="65"/>
      <c r="K87" s="44"/>
      <c r="L87" s="65"/>
      <c r="M87" s="65"/>
    </row>
    <row r="88" spans="1:16" x14ac:dyDescent="0.25">
      <c r="A88" s="65">
        <v>25</v>
      </c>
      <c r="B88" s="65"/>
      <c r="C88" s="44"/>
      <c r="D88" s="44"/>
      <c r="E88" s="44"/>
      <c r="F88" s="44"/>
      <c r="G88" s="44"/>
      <c r="H88" s="65"/>
      <c r="I88" s="44"/>
      <c r="J88" s="65"/>
      <c r="K88" s="44"/>
      <c r="L88" s="65"/>
      <c r="M88" s="65"/>
    </row>
    <row r="89" spans="1:16" x14ac:dyDescent="0.25">
      <c r="A89" s="65">
        <v>26</v>
      </c>
      <c r="B89" s="65"/>
      <c r="C89" s="44"/>
      <c r="D89" s="44"/>
      <c r="E89" s="44"/>
      <c r="F89" s="44"/>
      <c r="G89" s="44"/>
      <c r="H89" s="65"/>
      <c r="I89" s="44"/>
      <c r="J89" s="65"/>
      <c r="K89" s="44"/>
      <c r="L89" s="65"/>
      <c r="M89" s="65"/>
    </row>
    <row r="90" spans="1:16" x14ac:dyDescent="0.25">
      <c r="A90" s="65">
        <v>27</v>
      </c>
      <c r="B90" s="65"/>
      <c r="C90" s="44"/>
      <c r="D90" s="44"/>
      <c r="E90" s="44"/>
      <c r="F90" s="44"/>
      <c r="G90" s="44"/>
      <c r="H90" s="65"/>
      <c r="I90" s="44"/>
      <c r="J90" s="65"/>
      <c r="K90" s="44"/>
      <c r="L90" s="65"/>
      <c r="M90" s="65"/>
    </row>
  </sheetData>
  <mergeCells count="4">
    <mergeCell ref="B31:M31"/>
    <mergeCell ref="L33:M33"/>
    <mergeCell ref="J23:M23"/>
    <mergeCell ref="J25:M25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5799-D668-4B38-A76E-B0CAD4EE93EF}">
  <dimension ref="A1:Z104"/>
  <sheetViews>
    <sheetView topLeftCell="A19" workbookViewId="0">
      <selection activeCell="F33" sqref="F33:F100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21" max="21" width="9.140625" customWidth="1"/>
    <col min="22" max="22" width="2.85546875" customWidth="1"/>
  </cols>
  <sheetData>
    <row r="1" spans="2:26" ht="18.75" x14ac:dyDescent="0.3">
      <c r="B1" s="19" t="s">
        <v>3</v>
      </c>
      <c r="E1" s="14" t="s">
        <v>155</v>
      </c>
      <c r="F1" s="14"/>
    </row>
    <row r="3" spans="2:26" x14ac:dyDescent="0.25">
      <c r="B3" t="s">
        <v>70</v>
      </c>
      <c r="E3" s="20">
        <f>+DATE(1937,5,18)</f>
        <v>13653</v>
      </c>
      <c r="F3" s="20"/>
    </row>
    <row r="4" spans="2:26" x14ac:dyDescent="0.25">
      <c r="E4" s="20"/>
      <c r="F4" s="20"/>
    </row>
    <row r="5" spans="2:26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2:26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2:26" ht="15.75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44"/>
      <c r="P7" s="80"/>
      <c r="Q7" s="81"/>
      <c r="R7" s="80"/>
      <c r="S7" s="44"/>
      <c r="T7" s="44"/>
      <c r="U7" s="44"/>
      <c r="V7" s="44"/>
      <c r="W7" s="44"/>
      <c r="X7" s="44"/>
      <c r="Y7" s="44"/>
      <c r="Z7" s="44"/>
    </row>
    <row r="8" spans="2:26" ht="15.75" x14ac:dyDescent="0.25">
      <c r="B8" s="25" t="s">
        <v>11</v>
      </c>
      <c r="C8" s="25"/>
      <c r="D8" s="25"/>
      <c r="E8" s="62" t="s">
        <v>199</v>
      </c>
      <c r="F8" s="62"/>
      <c r="G8" s="28"/>
      <c r="H8" s="28"/>
      <c r="I8" s="28"/>
      <c r="J8" s="14" t="s">
        <v>82</v>
      </c>
      <c r="K8" s="28"/>
      <c r="L8" s="28"/>
      <c r="M8" s="14" t="s">
        <v>83</v>
      </c>
      <c r="N8" s="28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2:26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2:26" x14ac:dyDescent="0.25">
      <c r="B10" s="25" t="s">
        <v>13</v>
      </c>
      <c r="C10" s="25"/>
      <c r="D10" s="25"/>
      <c r="E10" s="25" t="s">
        <v>141</v>
      </c>
      <c r="F10" s="25"/>
      <c r="G10" s="28"/>
      <c r="H10" s="28"/>
      <c r="I10" s="28"/>
      <c r="J10" s="14" t="s">
        <v>82</v>
      </c>
      <c r="K10" s="28"/>
      <c r="L10" s="28"/>
      <c r="M10" s="25"/>
      <c r="N10" s="28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2:26" x14ac:dyDescent="0.25">
      <c r="G11" s="18"/>
      <c r="H11" s="18"/>
      <c r="I11" s="18"/>
      <c r="J11" s="18"/>
      <c r="K11" s="18"/>
      <c r="L11" s="18"/>
      <c r="M11" s="18"/>
      <c r="N11" s="18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2:26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O12" s="44"/>
      <c r="P12" s="44"/>
      <c r="Q12" s="44"/>
      <c r="R12" s="83"/>
      <c r="S12" s="80"/>
      <c r="T12" s="80"/>
      <c r="U12" s="81"/>
      <c r="V12" s="81"/>
      <c r="W12" s="80"/>
      <c r="X12" s="44"/>
      <c r="Y12" s="82"/>
      <c r="Z12" s="44"/>
    </row>
    <row r="13" spans="2:26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2:26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2:26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26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160</v>
      </c>
      <c r="F17" s="30"/>
      <c r="G17" s="31"/>
      <c r="H17" s="31"/>
      <c r="I17" s="31"/>
      <c r="J17" s="30" t="s">
        <v>161</v>
      </c>
      <c r="K17" s="31"/>
      <c r="L17" s="31"/>
      <c r="M17" s="30" t="s">
        <v>162</v>
      </c>
      <c r="N17" s="31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14" t="s">
        <v>82</v>
      </c>
      <c r="F19" s="14"/>
      <c r="G19" s="31"/>
      <c r="H19" s="31"/>
      <c r="I19" s="31"/>
      <c r="J19" s="14" t="s">
        <v>82</v>
      </c>
      <c r="K19" s="31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84" t="s">
        <v>202</v>
      </c>
      <c r="F21" s="84"/>
      <c r="G21" s="79"/>
      <c r="H21" s="79"/>
      <c r="I21" s="79"/>
      <c r="J21" s="79"/>
      <c r="K21" s="18"/>
      <c r="L21" s="18"/>
      <c r="M21" s="18"/>
      <c r="N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t="s">
        <v>26</v>
      </c>
      <c r="E23" t="s">
        <v>27</v>
      </c>
      <c r="G23" s="18"/>
      <c r="H23" s="18"/>
      <c r="I23" s="18"/>
      <c r="J23" s="215">
        <f>+DATE(1937,5,18)</f>
        <v>13653</v>
      </c>
      <c r="K23" s="215"/>
      <c r="L23" s="215"/>
      <c r="M23" s="215"/>
    </row>
    <row r="24" spans="2:14" x14ac:dyDescent="0.25">
      <c r="G24" s="18"/>
      <c r="H24" s="18"/>
      <c r="I24" s="18"/>
      <c r="J24" s="89"/>
      <c r="K24" s="89"/>
      <c r="L24" s="89"/>
      <c r="M24" s="89"/>
      <c r="N24" s="18"/>
    </row>
    <row r="25" spans="2:14" x14ac:dyDescent="0.25">
      <c r="B25" t="s">
        <v>28</v>
      </c>
      <c r="E25" t="s">
        <v>200</v>
      </c>
      <c r="G25" s="18"/>
      <c r="H25" s="18"/>
      <c r="I25" s="18"/>
      <c r="J25" s="215">
        <f>+DATE(1937,5,18)</f>
        <v>13653</v>
      </c>
      <c r="K25" s="215"/>
      <c r="L25" s="215"/>
      <c r="M25" s="215"/>
      <c r="N25" s="18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159</v>
      </c>
      <c r="G27" s="18"/>
      <c r="H27" s="18"/>
      <c r="I27" s="18"/>
      <c r="J27" s="18"/>
      <c r="K27" s="18"/>
      <c r="L27" s="18"/>
      <c r="M27" s="18"/>
      <c r="N27" s="18"/>
    </row>
    <row r="29" spans="2:14" x14ac:dyDescent="0.25">
      <c r="B29" t="s">
        <v>24</v>
      </c>
      <c r="E29" t="s">
        <v>163</v>
      </c>
      <c r="H29" s="18"/>
      <c r="I29" s="18"/>
      <c r="J29" s="18"/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22" x14ac:dyDescent="0.25">
      <c r="B33" s="70" t="s">
        <v>31</v>
      </c>
      <c r="C33" s="70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  <c r="T33" s="90"/>
      <c r="U33" s="90"/>
      <c r="V33" s="90"/>
    </row>
    <row r="34" spans="1:22" x14ac:dyDescent="0.25">
      <c r="F34" s="121" t="s">
        <v>291</v>
      </c>
      <c r="J34" s="70" t="s">
        <v>46</v>
      </c>
      <c r="L34" s="70" t="s">
        <v>9</v>
      </c>
      <c r="M34" s="70" t="s">
        <v>10</v>
      </c>
      <c r="O34" s="69" t="s">
        <v>81</v>
      </c>
    </row>
    <row r="35" spans="1:22" x14ac:dyDescent="0.25">
      <c r="A35" s="44"/>
      <c r="J35" s="70"/>
      <c r="L35" s="3"/>
      <c r="M35" s="3"/>
      <c r="T35" s="90"/>
      <c r="U35" s="90"/>
      <c r="V35" s="90"/>
    </row>
    <row r="36" spans="1:22" x14ac:dyDescent="0.25">
      <c r="A36" s="7">
        <v>2</v>
      </c>
      <c r="B36" s="3" t="s">
        <v>164</v>
      </c>
      <c r="C36">
        <v>93176</v>
      </c>
      <c r="H36" s="85" t="s">
        <v>170</v>
      </c>
      <c r="J36" t="s">
        <v>171</v>
      </c>
      <c r="L36" s="78">
        <v>4081</v>
      </c>
      <c r="M36" s="39">
        <v>3964</v>
      </c>
      <c r="O36" s="7"/>
      <c r="P36" s="14" t="s">
        <v>65</v>
      </c>
      <c r="Q36" s="14"/>
      <c r="R36" s="14"/>
    </row>
    <row r="37" spans="1:22" x14ac:dyDescent="0.25">
      <c r="A37" s="7">
        <v>3</v>
      </c>
      <c r="B37" s="3" t="s">
        <v>34</v>
      </c>
      <c r="C37">
        <v>132107</v>
      </c>
      <c r="E37" t="s">
        <v>176</v>
      </c>
      <c r="J37" s="3">
        <v>347</v>
      </c>
      <c r="L37" s="78">
        <v>4081</v>
      </c>
      <c r="M37" s="39">
        <v>3964</v>
      </c>
      <c r="O37" s="8"/>
      <c r="P37" s="15" t="s">
        <v>66</v>
      </c>
      <c r="Q37" s="15"/>
      <c r="R37" s="15"/>
      <c r="T37" s="90"/>
      <c r="U37" s="90"/>
      <c r="V37" s="90"/>
    </row>
    <row r="38" spans="1:22" x14ac:dyDescent="0.25">
      <c r="A38" s="7">
        <v>4</v>
      </c>
      <c r="B38" s="3" t="s">
        <v>34</v>
      </c>
      <c r="C38">
        <v>121031</v>
      </c>
      <c r="E38" t="s">
        <v>177</v>
      </c>
      <c r="H38" s="85" t="s">
        <v>47</v>
      </c>
      <c r="J38" s="3">
        <v>347</v>
      </c>
      <c r="L38" s="78">
        <v>4081</v>
      </c>
      <c r="M38" s="39">
        <v>3964</v>
      </c>
    </row>
    <row r="39" spans="1:22" x14ac:dyDescent="0.25">
      <c r="A39" s="7">
        <v>5</v>
      </c>
      <c r="B39" s="3" t="s">
        <v>34</v>
      </c>
      <c r="C39">
        <v>106302</v>
      </c>
      <c r="E39" t="s">
        <v>177</v>
      </c>
      <c r="H39" s="85" t="s">
        <v>47</v>
      </c>
      <c r="J39" s="3">
        <v>347</v>
      </c>
      <c r="L39" s="78">
        <v>4081</v>
      </c>
      <c r="M39" s="39">
        <v>3964</v>
      </c>
      <c r="O39" s="34" t="s">
        <v>47</v>
      </c>
      <c r="P39" t="s">
        <v>79</v>
      </c>
      <c r="T39" s="90"/>
      <c r="U39" s="90"/>
      <c r="V39" s="90"/>
    </row>
    <row r="40" spans="1:22" x14ac:dyDescent="0.25">
      <c r="A40" s="7">
        <v>6</v>
      </c>
      <c r="B40" s="3" t="s">
        <v>34</v>
      </c>
      <c r="C40">
        <v>99728</v>
      </c>
      <c r="E40" t="s">
        <v>177</v>
      </c>
      <c r="H40" s="85" t="s">
        <v>47</v>
      </c>
      <c r="J40" s="3">
        <v>347</v>
      </c>
      <c r="L40" s="78">
        <v>4081</v>
      </c>
      <c r="M40" s="39">
        <v>3964</v>
      </c>
    </row>
    <row r="41" spans="1:22" x14ac:dyDescent="0.25">
      <c r="A41" s="7">
        <v>7</v>
      </c>
      <c r="B41" s="3" t="s">
        <v>34</v>
      </c>
      <c r="C41">
        <v>114521</v>
      </c>
      <c r="E41" t="s">
        <v>177</v>
      </c>
      <c r="H41" s="85" t="s">
        <v>47</v>
      </c>
      <c r="J41" s="3">
        <v>347</v>
      </c>
      <c r="L41" s="78">
        <v>4081</v>
      </c>
      <c r="M41" s="39">
        <v>3964</v>
      </c>
    </row>
    <row r="42" spans="1:22" x14ac:dyDescent="0.25">
      <c r="A42" s="7">
        <v>8</v>
      </c>
      <c r="B42" s="3" t="s">
        <v>34</v>
      </c>
      <c r="C42">
        <v>15726</v>
      </c>
      <c r="E42" t="s">
        <v>187</v>
      </c>
      <c r="H42" s="85" t="s">
        <v>47</v>
      </c>
      <c r="J42" s="3">
        <v>347</v>
      </c>
      <c r="L42" s="78">
        <v>4081</v>
      </c>
      <c r="M42" s="39">
        <v>3964</v>
      </c>
      <c r="O42" s="17" t="s">
        <v>67</v>
      </c>
      <c r="P42" s="17"/>
      <c r="Q42" s="17"/>
      <c r="R42" s="17"/>
    </row>
    <row r="43" spans="1:22" x14ac:dyDescent="0.25">
      <c r="A43" s="7">
        <v>9</v>
      </c>
      <c r="B43" s="3" t="s">
        <v>34</v>
      </c>
      <c r="C43">
        <v>132373</v>
      </c>
      <c r="E43" t="s">
        <v>176</v>
      </c>
      <c r="J43" s="3">
        <v>347</v>
      </c>
      <c r="L43" s="78">
        <v>4081</v>
      </c>
      <c r="M43" s="39">
        <v>3964</v>
      </c>
    </row>
    <row r="44" spans="1:22" x14ac:dyDescent="0.25">
      <c r="A44" s="7">
        <v>10</v>
      </c>
      <c r="B44" s="3" t="s">
        <v>165</v>
      </c>
      <c r="C44">
        <v>70417</v>
      </c>
      <c r="H44" t="s">
        <v>166</v>
      </c>
      <c r="J44" t="s">
        <v>171</v>
      </c>
      <c r="L44" s="78">
        <v>4081</v>
      </c>
      <c r="M44" s="39">
        <v>3964</v>
      </c>
      <c r="O44" s="35">
        <v>4081</v>
      </c>
      <c r="P44" t="s">
        <v>53</v>
      </c>
    </row>
    <row r="45" spans="1:22" x14ac:dyDescent="0.25">
      <c r="A45" s="7">
        <v>11</v>
      </c>
      <c r="B45" s="3" t="s">
        <v>164</v>
      </c>
      <c r="C45">
        <v>36741</v>
      </c>
      <c r="H45" s="86" t="s">
        <v>169</v>
      </c>
      <c r="J45" t="s">
        <v>171</v>
      </c>
      <c r="L45" s="78">
        <v>4081</v>
      </c>
      <c r="M45" s="39">
        <v>3964</v>
      </c>
      <c r="O45" s="16"/>
    </row>
    <row r="46" spans="1:22" x14ac:dyDescent="0.25">
      <c r="A46" s="7">
        <v>12</v>
      </c>
      <c r="B46" s="3" t="s">
        <v>124</v>
      </c>
      <c r="C46">
        <v>82310</v>
      </c>
      <c r="H46" s="86" t="s">
        <v>168</v>
      </c>
      <c r="J46" t="s">
        <v>171</v>
      </c>
      <c r="L46" s="78">
        <v>4081</v>
      </c>
      <c r="M46" s="39">
        <v>3964</v>
      </c>
      <c r="O46" s="39">
        <v>3964</v>
      </c>
      <c r="P46" t="s">
        <v>56</v>
      </c>
    </row>
    <row r="47" spans="1:22" x14ac:dyDescent="0.25">
      <c r="A47" s="7">
        <v>13</v>
      </c>
      <c r="B47" s="3" t="s">
        <v>167</v>
      </c>
      <c r="C47">
        <v>23832</v>
      </c>
      <c r="H47" s="86" t="s">
        <v>168</v>
      </c>
      <c r="J47" t="s">
        <v>171</v>
      </c>
      <c r="L47" s="78">
        <v>4081</v>
      </c>
      <c r="M47" s="39">
        <v>3964</v>
      </c>
    </row>
    <row r="48" spans="1:22" x14ac:dyDescent="0.25">
      <c r="A48" s="7">
        <v>14</v>
      </c>
      <c r="B48" s="3" t="s">
        <v>38</v>
      </c>
      <c r="C48">
        <v>129158</v>
      </c>
      <c r="H48" s="86" t="s">
        <v>168</v>
      </c>
      <c r="J48" t="s">
        <v>171</v>
      </c>
      <c r="L48" s="78">
        <v>4081</v>
      </c>
      <c r="M48" s="39">
        <v>3964</v>
      </c>
      <c r="O48" s="88"/>
      <c r="P48" s="44"/>
      <c r="Q48" s="44"/>
    </row>
    <row r="49" spans="1:17" x14ac:dyDescent="0.25">
      <c r="A49" s="7">
        <v>15</v>
      </c>
      <c r="B49" s="3" t="s">
        <v>34</v>
      </c>
      <c r="C49">
        <v>25731</v>
      </c>
      <c r="E49" t="s">
        <v>187</v>
      </c>
      <c r="H49" s="85" t="s">
        <v>47</v>
      </c>
      <c r="J49" s="3">
        <v>347</v>
      </c>
      <c r="L49" s="78">
        <v>4081</v>
      </c>
      <c r="M49" s="39">
        <v>3964</v>
      </c>
      <c r="O49" s="44"/>
      <c r="P49" s="44"/>
      <c r="Q49" s="44"/>
    </row>
    <row r="50" spans="1:17" x14ac:dyDescent="0.25">
      <c r="A50" s="7">
        <v>16</v>
      </c>
      <c r="B50" s="3" t="s">
        <v>34</v>
      </c>
      <c r="C50">
        <v>111409</v>
      </c>
      <c r="E50" t="s">
        <v>177</v>
      </c>
      <c r="H50" s="85" t="s">
        <v>47</v>
      </c>
      <c r="J50" s="3">
        <v>347</v>
      </c>
      <c r="L50" s="78">
        <v>4081</v>
      </c>
      <c r="M50" s="39">
        <v>3964</v>
      </c>
      <c r="O50" s="88"/>
      <c r="P50" s="44"/>
      <c r="Q50" s="44"/>
    </row>
    <row r="51" spans="1:17" x14ac:dyDescent="0.25">
      <c r="A51" s="7">
        <v>17</v>
      </c>
      <c r="B51" s="3" t="s">
        <v>34</v>
      </c>
      <c r="C51">
        <v>102768</v>
      </c>
      <c r="E51" t="s">
        <v>177</v>
      </c>
      <c r="H51" s="85" t="s">
        <v>47</v>
      </c>
      <c r="J51" s="3">
        <v>347</v>
      </c>
      <c r="L51" s="78">
        <v>4081</v>
      </c>
      <c r="M51" s="39">
        <v>3964</v>
      </c>
      <c r="O51" s="91"/>
      <c r="P51" s="44"/>
      <c r="Q51" s="44"/>
    </row>
    <row r="52" spans="1:17" x14ac:dyDescent="0.25">
      <c r="A52" s="7">
        <v>18</v>
      </c>
      <c r="B52" s="3" t="s">
        <v>34</v>
      </c>
      <c r="C52">
        <v>118341</v>
      </c>
      <c r="E52" t="s">
        <v>177</v>
      </c>
      <c r="H52" s="85" t="s">
        <v>47</v>
      </c>
      <c r="J52" s="3">
        <v>347</v>
      </c>
      <c r="L52" s="78">
        <v>4081</v>
      </c>
      <c r="M52" s="39">
        <v>3964</v>
      </c>
      <c r="O52" s="88"/>
      <c r="P52" s="44"/>
      <c r="Q52" s="44"/>
    </row>
    <row r="53" spans="1:17" x14ac:dyDescent="0.25">
      <c r="A53" s="7">
        <v>19</v>
      </c>
      <c r="B53" s="3" t="s">
        <v>34</v>
      </c>
      <c r="C53">
        <v>118081</v>
      </c>
      <c r="E53" t="s">
        <v>177</v>
      </c>
      <c r="H53" s="85" t="s">
        <v>47</v>
      </c>
      <c r="J53" s="3">
        <v>347</v>
      </c>
      <c r="L53" s="78">
        <v>4081</v>
      </c>
      <c r="M53" s="39">
        <v>3964</v>
      </c>
      <c r="O53" s="88"/>
      <c r="P53" s="44"/>
      <c r="Q53" s="44"/>
    </row>
    <row r="54" spans="1:17" x14ac:dyDescent="0.25">
      <c r="A54" s="7">
        <v>20</v>
      </c>
      <c r="B54" s="3" t="s">
        <v>34</v>
      </c>
      <c r="C54">
        <v>134121</v>
      </c>
      <c r="E54" t="s">
        <v>176</v>
      </c>
      <c r="H54" s="85" t="s">
        <v>47</v>
      </c>
      <c r="J54" s="3">
        <v>347</v>
      </c>
      <c r="L54" s="78">
        <v>4081</v>
      </c>
      <c r="M54" s="39">
        <v>3964</v>
      </c>
      <c r="O54" s="34"/>
    </row>
    <row r="55" spans="1:17" x14ac:dyDescent="0.25">
      <c r="A55" s="7">
        <v>21</v>
      </c>
      <c r="B55" s="3" t="s">
        <v>34</v>
      </c>
      <c r="C55">
        <v>15197</v>
      </c>
      <c r="E55" t="s">
        <v>187</v>
      </c>
      <c r="H55" s="85" t="s">
        <v>47</v>
      </c>
      <c r="J55" s="3">
        <v>347</v>
      </c>
      <c r="L55" s="78">
        <v>4081</v>
      </c>
      <c r="M55" s="39">
        <v>3964</v>
      </c>
    </row>
    <row r="56" spans="1:17" x14ac:dyDescent="0.25">
      <c r="A56" s="7">
        <v>22</v>
      </c>
      <c r="B56" s="3" t="s">
        <v>34</v>
      </c>
      <c r="C56">
        <v>102194</v>
      </c>
      <c r="E56" t="s">
        <v>177</v>
      </c>
      <c r="F56" s="44"/>
      <c r="H56" s="85" t="s">
        <v>47</v>
      </c>
      <c r="J56" s="3">
        <v>347</v>
      </c>
      <c r="L56" s="78">
        <v>4081</v>
      </c>
      <c r="M56" s="39">
        <v>3964</v>
      </c>
    </row>
    <row r="57" spans="1:17" x14ac:dyDescent="0.25">
      <c r="A57" s="7">
        <v>23</v>
      </c>
      <c r="B57" s="3" t="s">
        <v>34</v>
      </c>
      <c r="C57">
        <v>95912</v>
      </c>
      <c r="E57" t="s">
        <v>177</v>
      </c>
      <c r="F57" s="44"/>
      <c r="H57" s="85" t="s">
        <v>47</v>
      </c>
      <c r="J57" s="3">
        <v>347</v>
      </c>
      <c r="K57" s="44"/>
      <c r="L57" s="78">
        <v>4081</v>
      </c>
      <c r="M57" s="39">
        <v>3964</v>
      </c>
    </row>
    <row r="58" spans="1:17" x14ac:dyDescent="0.25">
      <c r="A58" s="7">
        <v>24</v>
      </c>
      <c r="B58" s="3" t="s">
        <v>34</v>
      </c>
      <c r="C58">
        <v>119472</v>
      </c>
      <c r="E58" t="s">
        <v>177</v>
      </c>
      <c r="F58" s="44"/>
      <c r="H58" s="85" t="s">
        <v>47</v>
      </c>
      <c r="J58" s="3">
        <v>347</v>
      </c>
      <c r="K58" s="44"/>
      <c r="L58" s="78">
        <v>4081</v>
      </c>
      <c r="M58" s="39">
        <v>3964</v>
      </c>
    </row>
    <row r="59" spans="1:17" x14ac:dyDescent="0.25">
      <c r="A59" s="7">
        <v>25</v>
      </c>
      <c r="B59" s="3" t="s">
        <v>34</v>
      </c>
      <c r="C59">
        <v>120005</v>
      </c>
      <c r="E59" t="s">
        <v>177</v>
      </c>
      <c r="F59" s="44"/>
      <c r="H59" s="85" t="s">
        <v>47</v>
      </c>
      <c r="J59" s="3">
        <v>347</v>
      </c>
      <c r="K59" s="44"/>
      <c r="L59" s="78">
        <v>4081</v>
      </c>
      <c r="M59" s="39">
        <v>3964</v>
      </c>
    </row>
    <row r="60" spans="1:17" x14ac:dyDescent="0.25">
      <c r="A60" s="7">
        <v>26</v>
      </c>
      <c r="B60" s="3" t="s">
        <v>34</v>
      </c>
      <c r="C60">
        <v>118195</v>
      </c>
      <c r="E60" t="s">
        <v>177</v>
      </c>
      <c r="F60" s="44"/>
      <c r="H60" s="85" t="s">
        <v>47</v>
      </c>
      <c r="J60" s="3">
        <v>347</v>
      </c>
      <c r="K60" s="44"/>
      <c r="L60" s="78">
        <v>4081</v>
      </c>
      <c r="M60" s="39">
        <v>3964</v>
      </c>
    </row>
    <row r="61" spans="1:17" x14ac:dyDescent="0.25">
      <c r="A61" s="7">
        <v>27</v>
      </c>
      <c r="B61" s="3" t="s">
        <v>34</v>
      </c>
      <c r="C61" s="44">
        <v>100632</v>
      </c>
      <c r="D61" s="44"/>
      <c r="E61" t="s">
        <v>177</v>
      </c>
      <c r="F61" s="44"/>
      <c r="G61" s="44"/>
      <c r="H61" s="85" t="s">
        <v>47</v>
      </c>
      <c r="I61" s="44"/>
      <c r="J61" s="3">
        <v>347</v>
      </c>
      <c r="K61" s="44"/>
      <c r="L61" s="78">
        <v>4081</v>
      </c>
      <c r="M61" s="39">
        <v>3964</v>
      </c>
    </row>
    <row r="62" spans="1:17" x14ac:dyDescent="0.25">
      <c r="A62" s="7">
        <v>28</v>
      </c>
      <c r="B62" s="3" t="s">
        <v>34</v>
      </c>
      <c r="C62" s="44">
        <v>95682</v>
      </c>
      <c r="D62" s="44"/>
      <c r="E62" t="s">
        <v>177</v>
      </c>
      <c r="F62" s="44"/>
      <c r="G62" s="44"/>
      <c r="H62" s="85" t="s">
        <v>47</v>
      </c>
      <c r="I62" s="44"/>
      <c r="J62" s="3">
        <v>347</v>
      </c>
      <c r="K62" s="44"/>
      <c r="L62" s="78">
        <v>4081</v>
      </c>
      <c r="M62" s="39">
        <v>3964</v>
      </c>
    </row>
    <row r="63" spans="1:17" x14ac:dyDescent="0.25">
      <c r="A63" s="65"/>
      <c r="B63" s="65"/>
      <c r="C63" s="44"/>
      <c r="D63" s="44"/>
      <c r="E63" s="44"/>
      <c r="F63" s="44"/>
      <c r="G63" s="44"/>
      <c r="H63" s="65"/>
      <c r="I63" s="44"/>
      <c r="J63" s="65"/>
      <c r="K63" s="44"/>
      <c r="L63" s="65"/>
      <c r="M63" s="65"/>
    </row>
    <row r="64" spans="1:17" x14ac:dyDescent="0.25">
      <c r="A64" s="7">
        <v>29</v>
      </c>
      <c r="B64" s="3" t="s">
        <v>34</v>
      </c>
      <c r="C64" s="44">
        <v>110266</v>
      </c>
      <c r="D64" s="44"/>
      <c r="E64" t="s">
        <v>177</v>
      </c>
      <c r="F64" s="44"/>
      <c r="G64" s="44"/>
      <c r="H64" s="85" t="s">
        <v>47</v>
      </c>
      <c r="I64" s="44"/>
      <c r="J64" s="3">
        <v>347</v>
      </c>
      <c r="K64" s="44"/>
      <c r="L64" s="78">
        <v>4081</v>
      </c>
      <c r="M64" s="39">
        <v>3964</v>
      </c>
    </row>
    <row r="65" spans="1:13" x14ac:dyDescent="0.25">
      <c r="A65" s="7">
        <v>30</v>
      </c>
      <c r="B65" s="3" t="s">
        <v>34</v>
      </c>
      <c r="C65" s="44">
        <v>114392</v>
      </c>
      <c r="D65" s="44"/>
      <c r="E65" t="s">
        <v>177</v>
      </c>
      <c r="F65" s="44"/>
      <c r="G65" s="44"/>
      <c r="H65" s="85" t="s">
        <v>47</v>
      </c>
      <c r="I65" s="44"/>
      <c r="J65" s="3">
        <v>347</v>
      </c>
      <c r="K65" s="44"/>
      <c r="L65" s="78">
        <v>4081</v>
      </c>
      <c r="M65" s="39">
        <v>3964</v>
      </c>
    </row>
    <row r="66" spans="1:13" x14ac:dyDescent="0.25">
      <c r="A66" s="7">
        <v>31</v>
      </c>
      <c r="B66" s="3" t="s">
        <v>34</v>
      </c>
      <c r="C66" s="44">
        <v>133997</v>
      </c>
      <c r="D66" s="44"/>
      <c r="E66" t="s">
        <v>176</v>
      </c>
      <c r="F66" s="44"/>
      <c r="G66" s="44"/>
      <c r="H66" s="85" t="s">
        <v>47</v>
      </c>
      <c r="I66" s="44"/>
      <c r="J66" s="3">
        <v>347</v>
      </c>
      <c r="K66" s="44"/>
      <c r="L66" s="78">
        <v>4081</v>
      </c>
      <c r="M66" s="39">
        <v>3964</v>
      </c>
    </row>
    <row r="67" spans="1:13" x14ac:dyDescent="0.25">
      <c r="A67" s="7">
        <v>32</v>
      </c>
      <c r="B67" s="3" t="s">
        <v>34</v>
      </c>
      <c r="C67" s="44">
        <v>105516</v>
      </c>
      <c r="D67" s="44"/>
      <c r="E67" t="s">
        <v>177</v>
      </c>
      <c r="G67" s="44"/>
      <c r="H67" s="85" t="s">
        <v>47</v>
      </c>
      <c r="I67" s="44"/>
      <c r="J67" s="3">
        <v>347</v>
      </c>
      <c r="K67" s="44"/>
      <c r="L67" s="78">
        <v>4081</v>
      </c>
      <c r="M67" s="39">
        <v>3964</v>
      </c>
    </row>
    <row r="68" spans="1:13" x14ac:dyDescent="0.25">
      <c r="A68" s="7">
        <v>33</v>
      </c>
      <c r="B68" s="3" t="s">
        <v>34</v>
      </c>
      <c r="C68" s="44">
        <v>114832</v>
      </c>
      <c r="D68" s="44"/>
      <c r="E68" t="s">
        <v>177</v>
      </c>
      <c r="G68" s="44"/>
      <c r="H68" s="85" t="s">
        <v>47</v>
      </c>
      <c r="I68" s="44"/>
      <c r="J68" s="3">
        <v>347</v>
      </c>
      <c r="K68" s="44"/>
      <c r="L68" s="78">
        <v>4081</v>
      </c>
      <c r="M68" s="39">
        <v>3964</v>
      </c>
    </row>
    <row r="69" spans="1:13" x14ac:dyDescent="0.25">
      <c r="A69" s="7">
        <v>34</v>
      </c>
      <c r="B69" s="3" t="s">
        <v>34</v>
      </c>
      <c r="C69" s="44">
        <v>133315</v>
      </c>
      <c r="D69" s="44"/>
      <c r="E69" t="s">
        <v>176</v>
      </c>
      <c r="G69" s="44"/>
      <c r="H69" s="85" t="s">
        <v>47</v>
      </c>
      <c r="I69" s="44"/>
      <c r="J69" s="3">
        <v>347</v>
      </c>
      <c r="K69" s="44"/>
      <c r="L69" s="78">
        <v>4081</v>
      </c>
      <c r="M69" s="39">
        <v>3964</v>
      </c>
    </row>
    <row r="70" spans="1:13" x14ac:dyDescent="0.25">
      <c r="A70" s="7">
        <v>35</v>
      </c>
      <c r="B70" s="3" t="s">
        <v>34</v>
      </c>
      <c r="C70" s="44">
        <v>112244</v>
      </c>
      <c r="D70" s="44"/>
      <c r="E70" t="s">
        <v>177</v>
      </c>
      <c r="F70" s="14"/>
      <c r="G70" s="44"/>
      <c r="H70" s="85" t="s">
        <v>47</v>
      </c>
      <c r="I70" s="44"/>
      <c r="J70" s="3">
        <v>347</v>
      </c>
      <c r="K70" s="44"/>
      <c r="L70" s="78">
        <v>4081</v>
      </c>
      <c r="M70" s="39">
        <v>3964</v>
      </c>
    </row>
    <row r="71" spans="1:13" x14ac:dyDescent="0.25">
      <c r="A71" s="7">
        <v>36</v>
      </c>
      <c r="B71" s="3" t="s">
        <v>34</v>
      </c>
      <c r="C71" s="44">
        <v>119097</v>
      </c>
      <c r="D71" s="44"/>
      <c r="E71" t="s">
        <v>177</v>
      </c>
      <c r="G71" s="44"/>
      <c r="H71" s="85" t="s">
        <v>47</v>
      </c>
      <c r="I71" s="44"/>
      <c r="J71" s="3">
        <v>347</v>
      </c>
      <c r="K71" s="44"/>
      <c r="L71" s="78">
        <v>4081</v>
      </c>
      <c r="M71" s="39">
        <v>3964</v>
      </c>
    </row>
    <row r="72" spans="1:13" x14ac:dyDescent="0.25">
      <c r="A72" s="7">
        <v>37</v>
      </c>
      <c r="B72" s="3" t="s">
        <v>34</v>
      </c>
      <c r="C72" s="44">
        <v>98030</v>
      </c>
      <c r="D72" s="44"/>
      <c r="E72" t="s">
        <v>177</v>
      </c>
      <c r="G72" s="44"/>
      <c r="H72" s="85" t="s">
        <v>47</v>
      </c>
      <c r="I72" s="44"/>
      <c r="J72" s="3">
        <v>347</v>
      </c>
      <c r="K72" s="44"/>
      <c r="L72" s="78">
        <v>4081</v>
      </c>
      <c r="M72" s="39">
        <v>3964</v>
      </c>
    </row>
    <row r="73" spans="1:13" x14ac:dyDescent="0.25">
      <c r="A73" s="7">
        <v>38</v>
      </c>
      <c r="B73" s="3" t="s">
        <v>34</v>
      </c>
      <c r="C73" s="44">
        <v>132862</v>
      </c>
      <c r="D73" s="44"/>
      <c r="E73" t="s">
        <v>176</v>
      </c>
      <c r="G73" s="44"/>
      <c r="H73" s="85" t="s">
        <v>47</v>
      </c>
      <c r="I73" s="44"/>
      <c r="J73" s="3">
        <v>347</v>
      </c>
      <c r="K73" s="44"/>
      <c r="L73" s="78">
        <v>4081</v>
      </c>
      <c r="M73" s="39">
        <v>3964</v>
      </c>
    </row>
    <row r="74" spans="1:13" x14ac:dyDescent="0.25">
      <c r="A74" s="7">
        <v>39</v>
      </c>
      <c r="B74" s="3" t="s">
        <v>172</v>
      </c>
      <c r="C74" s="44">
        <v>30550</v>
      </c>
      <c r="D74" s="44"/>
      <c r="E74" s="44"/>
      <c r="G74" s="44"/>
      <c r="H74" s="85" t="s">
        <v>47</v>
      </c>
      <c r="I74" s="44"/>
      <c r="J74" s="89" t="s">
        <v>171</v>
      </c>
      <c r="K74" s="44"/>
      <c r="L74" s="78">
        <v>4081</v>
      </c>
      <c r="M74" s="39">
        <v>3964</v>
      </c>
    </row>
    <row r="75" spans="1:13" x14ac:dyDescent="0.25">
      <c r="A75" s="7">
        <v>40</v>
      </c>
      <c r="B75" s="3" t="s">
        <v>126</v>
      </c>
      <c r="C75" s="44">
        <v>38959</v>
      </c>
      <c r="D75" s="44"/>
      <c r="E75" s="44"/>
      <c r="G75" s="44"/>
      <c r="H75" s="86" t="s">
        <v>174</v>
      </c>
      <c r="I75" s="44"/>
      <c r="J75" s="89" t="s">
        <v>171</v>
      </c>
      <c r="K75" s="44"/>
      <c r="L75" s="78">
        <v>4081</v>
      </c>
      <c r="M75" s="39">
        <v>3964</v>
      </c>
    </row>
    <row r="76" spans="1:13" x14ac:dyDescent="0.25">
      <c r="A76" s="7">
        <v>41</v>
      </c>
      <c r="B76" s="3" t="s">
        <v>126</v>
      </c>
      <c r="C76" s="44">
        <v>32858</v>
      </c>
      <c r="D76" s="44"/>
      <c r="E76" s="44"/>
      <c r="G76" s="44"/>
      <c r="H76" s="86" t="s">
        <v>175</v>
      </c>
      <c r="I76" s="44"/>
      <c r="J76" s="89" t="s">
        <v>171</v>
      </c>
      <c r="K76" s="44"/>
      <c r="L76" s="78">
        <v>4081</v>
      </c>
      <c r="M76" s="39">
        <v>3964</v>
      </c>
    </row>
    <row r="77" spans="1:13" x14ac:dyDescent="0.25">
      <c r="A77" s="7">
        <v>42</v>
      </c>
      <c r="B77" s="3" t="s">
        <v>126</v>
      </c>
      <c r="C77" s="44">
        <v>23646</v>
      </c>
      <c r="D77" s="44"/>
      <c r="E77" s="44"/>
      <c r="G77" s="44"/>
      <c r="H77" s="86" t="s">
        <v>175</v>
      </c>
      <c r="I77" s="44"/>
      <c r="J77" s="89" t="s">
        <v>171</v>
      </c>
      <c r="K77" s="44"/>
      <c r="L77" s="78">
        <v>4081</v>
      </c>
      <c r="M77" s="39">
        <v>3964</v>
      </c>
    </row>
    <row r="78" spans="1:13" x14ac:dyDescent="0.25">
      <c r="A78" s="7">
        <v>43</v>
      </c>
      <c r="B78" s="3" t="s">
        <v>34</v>
      </c>
      <c r="C78" s="44">
        <v>109339</v>
      </c>
      <c r="D78" s="44"/>
      <c r="E78" t="s">
        <v>177</v>
      </c>
      <c r="G78" s="44"/>
      <c r="H78" s="85" t="s">
        <v>47</v>
      </c>
      <c r="I78" s="44"/>
      <c r="J78" s="3">
        <v>347</v>
      </c>
      <c r="K78" s="44"/>
      <c r="L78" s="78">
        <v>4081</v>
      </c>
      <c r="M78" s="39">
        <v>3964</v>
      </c>
    </row>
    <row r="79" spans="1:13" x14ac:dyDescent="0.25">
      <c r="A79" s="7">
        <v>44</v>
      </c>
      <c r="B79" s="3" t="s">
        <v>34</v>
      </c>
      <c r="C79" s="44">
        <v>132156</v>
      </c>
      <c r="D79" s="44"/>
      <c r="E79" t="s">
        <v>176</v>
      </c>
      <c r="G79" s="44"/>
      <c r="H79" s="85" t="s">
        <v>47</v>
      </c>
      <c r="I79" s="44"/>
      <c r="J79" s="3">
        <v>347</v>
      </c>
      <c r="K79" s="44"/>
      <c r="L79" s="78">
        <v>4081</v>
      </c>
      <c r="M79" s="39">
        <v>3964</v>
      </c>
    </row>
    <row r="80" spans="1:13" x14ac:dyDescent="0.25">
      <c r="A80" s="7">
        <v>45</v>
      </c>
      <c r="B80" s="3" t="s">
        <v>34</v>
      </c>
      <c r="C80" s="44">
        <v>102373</v>
      </c>
      <c r="D80" s="44"/>
      <c r="E80" t="s">
        <v>177</v>
      </c>
      <c r="G80" s="44"/>
      <c r="H80" s="85" t="s">
        <v>47</v>
      </c>
      <c r="I80" s="44"/>
      <c r="J80" s="3">
        <v>347</v>
      </c>
      <c r="K80" s="44"/>
      <c r="L80" s="78">
        <v>4081</v>
      </c>
      <c r="M80" s="39">
        <v>3964</v>
      </c>
    </row>
    <row r="81" spans="1:13" x14ac:dyDescent="0.25">
      <c r="A81" s="7">
        <v>46</v>
      </c>
      <c r="B81" s="3" t="s">
        <v>34</v>
      </c>
      <c r="C81" s="44">
        <v>119869</v>
      </c>
      <c r="D81" s="44"/>
      <c r="E81" t="s">
        <v>177</v>
      </c>
      <c r="G81" s="44"/>
      <c r="H81" s="85" t="s">
        <v>47</v>
      </c>
      <c r="I81" s="44"/>
      <c r="J81" s="3">
        <v>347</v>
      </c>
      <c r="K81" s="44"/>
      <c r="L81" s="78">
        <v>4081</v>
      </c>
      <c r="M81" s="39">
        <v>3964</v>
      </c>
    </row>
    <row r="82" spans="1:13" x14ac:dyDescent="0.25">
      <c r="A82" s="7">
        <v>47</v>
      </c>
      <c r="B82" s="3" t="s">
        <v>34</v>
      </c>
      <c r="C82" s="44">
        <v>105664</v>
      </c>
      <c r="D82" s="44"/>
      <c r="E82" t="s">
        <v>177</v>
      </c>
      <c r="G82" s="44"/>
      <c r="H82" s="85" t="s">
        <v>47</v>
      </c>
      <c r="I82" s="44"/>
      <c r="J82" s="3">
        <v>347</v>
      </c>
      <c r="K82" s="44"/>
      <c r="L82" s="78">
        <v>4081</v>
      </c>
      <c r="M82" s="39">
        <v>3964</v>
      </c>
    </row>
    <row r="83" spans="1:13" x14ac:dyDescent="0.25">
      <c r="A83" s="7">
        <v>48</v>
      </c>
      <c r="B83" s="3" t="s">
        <v>34</v>
      </c>
      <c r="C83" s="44">
        <v>133343</v>
      </c>
      <c r="D83" s="44"/>
      <c r="E83" t="s">
        <v>176</v>
      </c>
      <c r="G83" s="44"/>
      <c r="H83" s="85" t="s">
        <v>47</v>
      </c>
      <c r="I83" s="44"/>
      <c r="J83" s="3">
        <v>347</v>
      </c>
      <c r="K83" s="44"/>
      <c r="L83" s="78">
        <v>4081</v>
      </c>
      <c r="M83" s="39">
        <v>3964</v>
      </c>
    </row>
    <row r="84" spans="1:13" x14ac:dyDescent="0.25">
      <c r="A84" s="7">
        <v>49</v>
      </c>
      <c r="B84" s="3" t="s">
        <v>34</v>
      </c>
      <c r="C84" s="44">
        <v>110669</v>
      </c>
      <c r="D84" s="44"/>
      <c r="E84" t="s">
        <v>177</v>
      </c>
      <c r="G84" s="44"/>
      <c r="H84" s="85" t="s">
        <v>47</v>
      </c>
      <c r="I84" s="44"/>
      <c r="J84" s="3">
        <v>347</v>
      </c>
      <c r="K84" s="44"/>
      <c r="L84" s="78">
        <v>4081</v>
      </c>
      <c r="M84" s="39">
        <v>3964</v>
      </c>
    </row>
    <row r="85" spans="1:13" x14ac:dyDescent="0.25">
      <c r="A85" s="7">
        <v>50</v>
      </c>
      <c r="B85" s="3" t="s">
        <v>34</v>
      </c>
      <c r="C85" s="44">
        <v>131802</v>
      </c>
      <c r="D85" s="44"/>
      <c r="E85" t="s">
        <v>176</v>
      </c>
      <c r="G85" s="44"/>
      <c r="H85" s="85" t="s">
        <v>47</v>
      </c>
      <c r="I85" s="44"/>
      <c r="J85" s="3">
        <v>347</v>
      </c>
      <c r="K85" s="44"/>
      <c r="L85" s="78">
        <v>4081</v>
      </c>
      <c r="M85" s="39">
        <v>3964</v>
      </c>
    </row>
    <row r="86" spans="1:13" x14ac:dyDescent="0.25">
      <c r="A86" s="7">
        <v>51</v>
      </c>
      <c r="B86" s="3" t="s">
        <v>34</v>
      </c>
      <c r="C86" s="44">
        <v>104861</v>
      </c>
      <c r="D86" s="44"/>
      <c r="E86" t="s">
        <v>177</v>
      </c>
      <c r="F86" s="44"/>
      <c r="G86" s="44"/>
      <c r="H86" s="85" t="s">
        <v>47</v>
      </c>
      <c r="I86" s="44"/>
      <c r="J86" s="3">
        <v>347</v>
      </c>
      <c r="K86" s="44"/>
      <c r="L86" s="78">
        <v>4081</v>
      </c>
      <c r="M86" s="39">
        <v>3964</v>
      </c>
    </row>
    <row r="87" spans="1:13" x14ac:dyDescent="0.25">
      <c r="A87" s="7">
        <v>52</v>
      </c>
      <c r="B87" s="3" t="s">
        <v>34</v>
      </c>
      <c r="C87" s="44">
        <v>120480</v>
      </c>
      <c r="D87" s="44"/>
      <c r="E87" t="s">
        <v>177</v>
      </c>
      <c r="F87" s="44"/>
      <c r="G87" s="44"/>
      <c r="H87" s="85" t="s">
        <v>47</v>
      </c>
      <c r="I87" s="44"/>
      <c r="J87" s="3">
        <v>347</v>
      </c>
      <c r="K87" s="44"/>
      <c r="L87" s="78">
        <v>4081</v>
      </c>
      <c r="M87" s="39">
        <v>3964</v>
      </c>
    </row>
    <row r="88" spans="1:13" x14ac:dyDescent="0.25">
      <c r="A88" s="7">
        <v>53</v>
      </c>
      <c r="B88" s="3" t="s">
        <v>34</v>
      </c>
      <c r="C88" s="44">
        <v>114179</v>
      </c>
      <c r="D88" s="44"/>
      <c r="E88" t="s">
        <v>177</v>
      </c>
      <c r="F88" s="44"/>
      <c r="G88" s="44"/>
      <c r="H88" s="85" t="s">
        <v>47</v>
      </c>
      <c r="I88" s="44"/>
      <c r="J88" s="3">
        <v>347</v>
      </c>
      <c r="K88" s="44"/>
      <c r="L88" s="78">
        <v>4081</v>
      </c>
      <c r="M88" s="39">
        <v>3964</v>
      </c>
    </row>
    <row r="89" spans="1:13" x14ac:dyDescent="0.25">
      <c r="A89" s="7">
        <v>54</v>
      </c>
      <c r="B89" s="3" t="s">
        <v>34</v>
      </c>
      <c r="C89" s="44">
        <v>116024</v>
      </c>
      <c r="D89" s="44"/>
      <c r="E89" t="s">
        <v>177</v>
      </c>
      <c r="F89" s="44"/>
      <c r="G89" s="44"/>
      <c r="H89" s="85" t="s">
        <v>47</v>
      </c>
      <c r="I89" s="44"/>
      <c r="J89" s="3">
        <v>347</v>
      </c>
      <c r="K89" s="44"/>
      <c r="L89" s="78">
        <v>4081</v>
      </c>
      <c r="M89" s="39">
        <v>3964</v>
      </c>
    </row>
    <row r="90" spans="1:13" x14ac:dyDescent="0.25">
      <c r="A90" s="7">
        <v>55</v>
      </c>
      <c r="B90" s="3" t="s">
        <v>34</v>
      </c>
      <c r="C90" s="44">
        <v>132072</v>
      </c>
      <c r="D90" s="44"/>
      <c r="E90" t="s">
        <v>176</v>
      </c>
      <c r="F90" s="44"/>
      <c r="G90" s="44"/>
      <c r="H90" s="85" t="s">
        <v>47</v>
      </c>
      <c r="I90" s="44"/>
      <c r="J90" s="3">
        <v>347</v>
      </c>
      <c r="K90" s="44"/>
      <c r="L90" s="78">
        <v>4081</v>
      </c>
      <c r="M90" s="39">
        <v>3964</v>
      </c>
    </row>
    <row r="91" spans="1:13" x14ac:dyDescent="0.25">
      <c r="A91" s="7">
        <v>56</v>
      </c>
      <c r="B91" s="3" t="s">
        <v>34</v>
      </c>
      <c r="C91" s="44">
        <v>95166</v>
      </c>
      <c r="D91" s="44"/>
      <c r="E91" t="s">
        <v>177</v>
      </c>
      <c r="G91" s="44"/>
      <c r="H91" s="85" t="s">
        <v>47</v>
      </c>
      <c r="I91" s="44"/>
      <c r="J91" s="3">
        <v>347</v>
      </c>
      <c r="K91" s="44"/>
      <c r="L91" s="78">
        <v>4081</v>
      </c>
      <c r="M91" s="39">
        <v>3964</v>
      </c>
    </row>
    <row r="92" spans="1:13" x14ac:dyDescent="0.25">
      <c r="A92" s="65"/>
      <c r="B92" s="65"/>
      <c r="C92" s="44"/>
      <c r="D92" s="44"/>
      <c r="E92" s="44"/>
      <c r="F92" s="44"/>
      <c r="G92" s="44"/>
      <c r="H92" s="87"/>
      <c r="I92" s="44"/>
      <c r="J92" s="65"/>
      <c r="K92" s="44"/>
      <c r="L92" s="87"/>
      <c r="M92" s="88"/>
    </row>
    <row r="93" spans="1:13" x14ac:dyDescent="0.25">
      <c r="A93" s="7">
        <v>57</v>
      </c>
      <c r="B93" s="3" t="s">
        <v>58</v>
      </c>
      <c r="C93" s="44">
        <v>141624</v>
      </c>
      <c r="D93" s="44"/>
      <c r="E93" s="44"/>
      <c r="F93" s="44"/>
      <c r="G93" s="44"/>
      <c r="H93" s="85" t="s">
        <v>173</v>
      </c>
      <c r="I93" s="44"/>
      <c r="J93" s="3">
        <v>212</v>
      </c>
      <c r="K93" s="44"/>
      <c r="L93" s="78">
        <v>4081</v>
      </c>
      <c r="M93" s="39">
        <v>3964</v>
      </c>
    </row>
    <row r="94" spans="1:13" x14ac:dyDescent="0.25">
      <c r="A94" s="65"/>
      <c r="B94" s="65"/>
      <c r="C94" s="44"/>
      <c r="D94" s="44"/>
      <c r="E94" s="44"/>
      <c r="F94" s="44"/>
      <c r="G94" s="44"/>
      <c r="H94" s="65"/>
      <c r="I94" s="44"/>
      <c r="J94" s="65"/>
      <c r="K94" s="44"/>
      <c r="L94" s="65"/>
      <c r="M94" s="65"/>
    </row>
    <row r="95" spans="1:13" x14ac:dyDescent="0.25">
      <c r="A95" s="65"/>
      <c r="B95" s="65"/>
      <c r="C95" s="44"/>
      <c r="D95" s="44"/>
      <c r="E95" s="44"/>
      <c r="F95" s="44"/>
      <c r="G95" s="44"/>
      <c r="H95" s="65"/>
      <c r="I95" s="44"/>
      <c r="J95" s="65"/>
      <c r="K95" s="44"/>
      <c r="L95" s="65"/>
      <c r="M95" s="65"/>
    </row>
    <row r="96" spans="1:13" x14ac:dyDescent="0.25">
      <c r="A96" s="65"/>
      <c r="B96" s="65"/>
      <c r="C96" s="44"/>
      <c r="D96" s="44"/>
      <c r="E96" s="44"/>
      <c r="F96" s="44"/>
      <c r="G96" s="44"/>
      <c r="H96" s="65"/>
      <c r="I96" s="44"/>
      <c r="J96" s="65"/>
      <c r="K96" s="44"/>
      <c r="L96" s="65"/>
      <c r="M96" s="65"/>
    </row>
    <row r="97" spans="1:19" x14ac:dyDescent="0.25">
      <c r="A97" s="65"/>
      <c r="B97" s="65"/>
      <c r="C97" s="44"/>
      <c r="D97" s="44"/>
      <c r="E97" s="44"/>
      <c r="F97" s="44"/>
      <c r="G97" s="44"/>
      <c r="H97" s="65"/>
      <c r="I97" s="44"/>
      <c r="J97" s="65"/>
      <c r="K97" s="44"/>
      <c r="L97" s="65"/>
      <c r="M97" s="65"/>
    </row>
    <row r="98" spans="1:19" x14ac:dyDescent="0.25">
      <c r="A98" s="65"/>
      <c r="B98" s="65"/>
      <c r="C98" s="44"/>
      <c r="D98" s="44"/>
      <c r="E98" s="44"/>
      <c r="F98" s="44"/>
      <c r="G98" s="44"/>
      <c r="H98" s="65"/>
      <c r="I98" s="44"/>
      <c r="J98" s="65"/>
      <c r="K98" s="44"/>
      <c r="L98" s="65"/>
      <c r="M98" s="65"/>
    </row>
    <row r="99" spans="1:19" x14ac:dyDescent="0.25">
      <c r="A99" s="65"/>
      <c r="B99" s="65"/>
      <c r="C99" s="44"/>
      <c r="D99" s="44"/>
      <c r="E99" s="44"/>
      <c r="F99" s="44"/>
      <c r="G99" s="44"/>
      <c r="H99" s="65"/>
      <c r="I99" s="44"/>
      <c r="J99" s="65"/>
      <c r="K99" s="44"/>
      <c r="L99" s="65"/>
      <c r="M99" s="65"/>
    </row>
    <row r="100" spans="1:19" x14ac:dyDescent="0.25">
      <c r="A100" s="65"/>
      <c r="B100" s="65"/>
      <c r="C100" s="44"/>
      <c r="D100" s="44"/>
      <c r="E100" s="44"/>
      <c r="F100" s="44"/>
      <c r="G100" s="44"/>
      <c r="H100" s="65"/>
      <c r="I100" s="44"/>
      <c r="J100" s="65"/>
      <c r="K100" s="44"/>
      <c r="L100" s="65"/>
      <c r="M100" s="65"/>
    </row>
    <row r="101" spans="1:19" x14ac:dyDescent="0.25">
      <c r="A101" s="65"/>
      <c r="B101" s="65"/>
      <c r="C101" s="44"/>
      <c r="D101" s="44"/>
      <c r="E101" s="44"/>
      <c r="F101" s="44"/>
      <c r="G101" s="44"/>
      <c r="H101" s="65"/>
      <c r="I101" s="44"/>
      <c r="J101" s="65"/>
      <c r="K101" s="44"/>
      <c r="L101" s="65"/>
      <c r="M101" s="65"/>
    </row>
    <row r="102" spans="1:19" x14ac:dyDescent="0.25">
      <c r="A102" s="65"/>
      <c r="B102" s="65"/>
      <c r="C102" s="44"/>
      <c r="D102" s="44"/>
      <c r="E102" s="44"/>
      <c r="F102" s="44"/>
      <c r="G102" s="44"/>
      <c r="H102" s="65"/>
      <c r="I102" s="44"/>
      <c r="J102" s="65"/>
      <c r="K102" s="44"/>
      <c r="L102" s="65"/>
      <c r="M102" s="65"/>
    </row>
    <row r="103" spans="1:19" x14ac:dyDescent="0.25">
      <c r="B103" s="3"/>
    </row>
    <row r="104" spans="1:19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</sheetData>
  <mergeCells count="4">
    <mergeCell ref="B31:M31"/>
    <mergeCell ref="L33:M33"/>
    <mergeCell ref="J23:M23"/>
    <mergeCell ref="J25:M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96C2-68F6-44A3-9246-28F519655861}">
  <dimension ref="A1:T135"/>
  <sheetViews>
    <sheetView topLeftCell="A19" workbookViewId="0">
      <selection activeCell="F35" sqref="F35:F102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</cols>
  <sheetData>
    <row r="1" spans="2:20" ht="18.75" x14ac:dyDescent="0.3">
      <c r="B1" s="19" t="s">
        <v>3</v>
      </c>
      <c r="E1" s="14" t="s">
        <v>155</v>
      </c>
      <c r="F1" s="14"/>
    </row>
    <row r="3" spans="2:20" x14ac:dyDescent="0.25">
      <c r="B3" t="s">
        <v>70</v>
      </c>
      <c r="E3" s="20">
        <f>+DATE(1937,5,18)</f>
        <v>13653</v>
      </c>
      <c r="F3" s="20"/>
    </row>
    <row r="4" spans="2:20" x14ac:dyDescent="0.25">
      <c r="E4" s="20"/>
      <c r="F4" s="20"/>
    </row>
    <row r="5" spans="2:20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O5" s="44"/>
      <c r="P5" s="44"/>
      <c r="Q5" s="44"/>
      <c r="R5" s="44"/>
      <c r="S5" s="44"/>
      <c r="T5" s="44"/>
    </row>
    <row r="6" spans="2:20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O6" s="44"/>
      <c r="P6" s="44"/>
      <c r="Q6" s="44"/>
      <c r="R6" s="44"/>
      <c r="S6" s="44"/>
      <c r="T6" s="44"/>
    </row>
    <row r="7" spans="2:20" ht="15.75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44"/>
      <c r="P7" s="80"/>
      <c r="Q7" s="81"/>
      <c r="R7" s="80"/>
      <c r="S7" s="44"/>
      <c r="T7" s="44"/>
    </row>
    <row r="8" spans="2:20" ht="15.75" x14ac:dyDescent="0.25">
      <c r="B8" s="25" t="s">
        <v>11</v>
      </c>
      <c r="C8" s="25"/>
      <c r="D8" s="25"/>
      <c r="E8" s="62" t="s">
        <v>199</v>
      </c>
      <c r="F8" s="62"/>
      <c r="G8" s="28"/>
      <c r="H8" s="28"/>
      <c r="I8" s="28"/>
      <c r="J8" s="14" t="s">
        <v>82</v>
      </c>
      <c r="K8" s="28"/>
      <c r="L8" s="28"/>
      <c r="M8" s="14" t="s">
        <v>83</v>
      </c>
      <c r="N8" s="28"/>
      <c r="O8" s="44"/>
      <c r="P8" s="44"/>
      <c r="Q8" s="44"/>
      <c r="R8" s="44"/>
      <c r="S8" s="44"/>
      <c r="T8" s="44"/>
    </row>
    <row r="9" spans="2:20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O9" s="44"/>
      <c r="P9" s="44"/>
      <c r="Q9" s="44"/>
      <c r="R9" s="44"/>
      <c r="S9" s="44"/>
      <c r="T9" s="44"/>
    </row>
    <row r="10" spans="2:20" x14ac:dyDescent="0.25">
      <c r="B10" s="25" t="s">
        <v>13</v>
      </c>
      <c r="C10" s="25"/>
      <c r="D10" s="25"/>
      <c r="E10" s="25" t="s">
        <v>141</v>
      </c>
      <c r="F10" s="25"/>
      <c r="G10" s="28"/>
      <c r="H10" s="28"/>
      <c r="I10" s="28"/>
      <c r="J10" s="14" t="s">
        <v>82</v>
      </c>
      <c r="K10" s="28"/>
      <c r="L10" s="28"/>
      <c r="M10" s="25"/>
      <c r="N10" s="28"/>
      <c r="O10" s="44"/>
      <c r="P10" s="44"/>
      <c r="Q10" s="44"/>
      <c r="R10" s="44"/>
      <c r="S10" s="44"/>
      <c r="T10" s="44"/>
    </row>
    <row r="11" spans="2:20" x14ac:dyDescent="0.25">
      <c r="G11" s="18"/>
      <c r="H11" s="18"/>
      <c r="I11" s="18"/>
      <c r="J11" s="18"/>
      <c r="K11" s="18"/>
      <c r="L11" s="18"/>
      <c r="M11" s="18"/>
      <c r="N11" s="18"/>
      <c r="O11" s="44"/>
      <c r="P11" s="44"/>
      <c r="Q11" s="44"/>
      <c r="R11" s="44"/>
      <c r="S11" s="44"/>
      <c r="T11" s="44"/>
    </row>
    <row r="12" spans="2:20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O12" s="44"/>
      <c r="P12" s="44"/>
      <c r="Q12" s="44"/>
      <c r="R12" s="83"/>
      <c r="S12" s="80"/>
      <c r="T12" s="44"/>
    </row>
    <row r="13" spans="2:20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O13" s="44"/>
      <c r="P13" s="44"/>
      <c r="Q13" s="44"/>
      <c r="R13" s="44"/>
      <c r="S13" s="44"/>
      <c r="T13" s="44"/>
    </row>
    <row r="14" spans="2:20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O14" s="44"/>
      <c r="P14" s="44"/>
      <c r="Q14" s="44"/>
      <c r="R14" s="44"/>
      <c r="S14" s="44"/>
      <c r="T14" s="44"/>
    </row>
    <row r="15" spans="2:20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20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160</v>
      </c>
      <c r="F17" s="30"/>
      <c r="G17" s="31"/>
      <c r="H17" s="31"/>
      <c r="I17" s="31"/>
      <c r="J17" s="30" t="s">
        <v>161</v>
      </c>
      <c r="K17" s="31"/>
      <c r="L17" s="31"/>
      <c r="M17" s="30" t="s">
        <v>162</v>
      </c>
      <c r="N17" s="31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30" t="s">
        <v>235</v>
      </c>
      <c r="F19" s="30"/>
      <c r="G19" s="31"/>
      <c r="H19" s="31"/>
      <c r="I19" s="31"/>
      <c r="J19" s="30" t="s">
        <v>236</v>
      </c>
      <c r="K19" s="31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84" t="s">
        <v>203</v>
      </c>
      <c r="F21" s="84"/>
      <c r="G21" s="79"/>
      <c r="H21" s="79"/>
      <c r="I21" s="79"/>
      <c r="J21" s="79"/>
      <c r="K21" s="18"/>
      <c r="L21" s="18"/>
      <c r="M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t="s">
        <v>26</v>
      </c>
      <c r="E23" t="s">
        <v>27</v>
      </c>
      <c r="G23" s="18"/>
      <c r="H23" s="18"/>
      <c r="I23" s="18"/>
      <c r="J23" s="215">
        <f>+DATE(1937,5,18)</f>
        <v>13653</v>
      </c>
      <c r="K23" s="215"/>
      <c r="L23" s="215"/>
      <c r="M23" s="215"/>
    </row>
    <row r="24" spans="2:14" x14ac:dyDescent="0.25">
      <c r="G24" s="18"/>
      <c r="H24" s="18"/>
      <c r="I24" s="18"/>
      <c r="J24" s="89"/>
      <c r="K24" s="89"/>
      <c r="L24" s="89"/>
      <c r="M24" s="89"/>
      <c r="N24" s="18"/>
    </row>
    <row r="25" spans="2:14" x14ac:dyDescent="0.25">
      <c r="B25" t="s">
        <v>28</v>
      </c>
      <c r="E25" t="s">
        <v>200</v>
      </c>
      <c r="G25" s="18"/>
      <c r="H25" s="18"/>
      <c r="I25" s="18"/>
      <c r="J25" s="215">
        <f>+DATE(1937,5,19)</f>
        <v>13654</v>
      </c>
      <c r="K25" s="215"/>
      <c r="L25" s="215"/>
      <c r="M25" s="215"/>
      <c r="N25" s="18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201</v>
      </c>
      <c r="G27" s="18"/>
      <c r="H27" s="18"/>
      <c r="I27" s="18"/>
      <c r="J27" s="18"/>
      <c r="K27" s="18"/>
      <c r="L27" s="18"/>
      <c r="M27" s="18"/>
      <c r="N27" s="18"/>
    </row>
    <row r="29" spans="2:14" x14ac:dyDescent="0.25">
      <c r="B29" t="s">
        <v>24</v>
      </c>
      <c r="E29" t="s">
        <v>163</v>
      </c>
      <c r="H29" s="18"/>
      <c r="I29" s="18"/>
      <c r="J29" s="18"/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94" t="s">
        <v>31</v>
      </c>
      <c r="C33" s="94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94" t="s">
        <v>46</v>
      </c>
      <c r="L34" s="94" t="s">
        <v>9</v>
      </c>
      <c r="M34" s="94" t="s">
        <v>10</v>
      </c>
      <c r="O34" s="93" t="s">
        <v>81</v>
      </c>
    </row>
    <row r="35" spans="1:18" x14ac:dyDescent="0.25">
      <c r="A35" s="44"/>
      <c r="J35" s="94"/>
      <c r="L35" s="3"/>
      <c r="M35" s="3"/>
    </row>
    <row r="36" spans="1:18" x14ac:dyDescent="0.25">
      <c r="A36" s="8">
        <v>2</v>
      </c>
      <c r="B36" s="3" t="s">
        <v>204</v>
      </c>
      <c r="C36">
        <v>65541</v>
      </c>
      <c r="H36" s="86" t="s">
        <v>209</v>
      </c>
      <c r="L36" s="39">
        <v>3964</v>
      </c>
      <c r="M36" s="78">
        <v>4081</v>
      </c>
      <c r="O36" s="7"/>
      <c r="P36" s="14" t="s">
        <v>65</v>
      </c>
      <c r="Q36" s="14"/>
      <c r="R36" s="14"/>
    </row>
    <row r="37" spans="1:18" x14ac:dyDescent="0.25">
      <c r="A37" s="8">
        <v>3</v>
      </c>
      <c r="B37" s="3" t="s">
        <v>205</v>
      </c>
      <c r="C37">
        <v>22207</v>
      </c>
      <c r="H37" s="89" t="s">
        <v>210</v>
      </c>
      <c r="J37" s="3"/>
      <c r="L37" s="39">
        <v>3964</v>
      </c>
      <c r="M37" s="78">
        <v>4081</v>
      </c>
      <c r="O37" s="8"/>
      <c r="P37" s="15" t="s">
        <v>66</v>
      </c>
      <c r="Q37" s="15"/>
      <c r="R37" s="15"/>
    </row>
    <row r="38" spans="1:18" x14ac:dyDescent="0.25">
      <c r="A38" s="8">
        <v>4</v>
      </c>
      <c r="B38" s="3" t="s">
        <v>205</v>
      </c>
      <c r="C38">
        <v>21739</v>
      </c>
      <c r="H38" s="86" t="s">
        <v>211</v>
      </c>
      <c r="J38" s="3"/>
      <c r="L38" s="39">
        <v>3964</v>
      </c>
      <c r="M38" s="78">
        <v>4081</v>
      </c>
    </row>
    <row r="39" spans="1:18" x14ac:dyDescent="0.25">
      <c r="A39" s="8">
        <v>5</v>
      </c>
      <c r="B39" s="3" t="s">
        <v>205</v>
      </c>
      <c r="C39">
        <v>21007</v>
      </c>
      <c r="H39" s="89" t="s">
        <v>210</v>
      </c>
      <c r="J39" s="3"/>
      <c r="L39" s="39">
        <v>3964</v>
      </c>
      <c r="M39" s="78">
        <v>4081</v>
      </c>
      <c r="O39" s="34" t="s">
        <v>47</v>
      </c>
      <c r="P39" t="s">
        <v>79</v>
      </c>
    </row>
    <row r="40" spans="1:18" x14ac:dyDescent="0.25">
      <c r="A40" s="8">
        <v>6</v>
      </c>
      <c r="B40" s="3" t="s">
        <v>205</v>
      </c>
      <c r="C40">
        <v>19805</v>
      </c>
      <c r="H40" s="89" t="s">
        <v>210</v>
      </c>
      <c r="J40" s="3"/>
      <c r="L40" s="39">
        <v>3964</v>
      </c>
      <c r="M40" s="78">
        <v>4081</v>
      </c>
    </row>
    <row r="41" spans="1:18" x14ac:dyDescent="0.25">
      <c r="A41" s="8">
        <v>7</v>
      </c>
      <c r="B41" s="3" t="s">
        <v>205</v>
      </c>
      <c r="C41">
        <v>23752</v>
      </c>
      <c r="H41" s="89" t="s">
        <v>210</v>
      </c>
      <c r="J41" s="3"/>
      <c r="L41" s="39">
        <v>3964</v>
      </c>
      <c r="M41" s="78">
        <v>4081</v>
      </c>
    </row>
    <row r="42" spans="1:18" x14ac:dyDescent="0.25">
      <c r="A42" s="8">
        <v>8</v>
      </c>
      <c r="B42" s="3" t="s">
        <v>205</v>
      </c>
      <c r="C42">
        <v>22459</v>
      </c>
      <c r="H42" s="89" t="s">
        <v>210</v>
      </c>
      <c r="J42" s="3"/>
      <c r="L42" s="39">
        <v>3964</v>
      </c>
      <c r="M42" s="78">
        <v>4081</v>
      </c>
      <c r="O42" s="17" t="s">
        <v>67</v>
      </c>
      <c r="P42" s="17"/>
      <c r="Q42" s="17"/>
      <c r="R42" s="17"/>
    </row>
    <row r="43" spans="1:18" x14ac:dyDescent="0.25">
      <c r="A43" s="8">
        <v>9</v>
      </c>
      <c r="B43" s="3" t="s">
        <v>205</v>
      </c>
      <c r="C43">
        <v>16447</v>
      </c>
      <c r="H43" s="89" t="s">
        <v>210</v>
      </c>
      <c r="J43" s="3"/>
      <c r="L43" s="39">
        <v>3964</v>
      </c>
      <c r="M43" s="78">
        <v>4081</v>
      </c>
    </row>
    <row r="44" spans="1:18" x14ac:dyDescent="0.25">
      <c r="A44" s="8">
        <v>10</v>
      </c>
      <c r="B44" s="3" t="s">
        <v>205</v>
      </c>
      <c r="C44">
        <v>18700</v>
      </c>
      <c r="H44" s="89" t="s">
        <v>210</v>
      </c>
      <c r="L44" s="39">
        <v>3964</v>
      </c>
      <c r="M44" s="78">
        <v>4081</v>
      </c>
      <c r="O44" s="35">
        <v>4081</v>
      </c>
      <c r="P44" t="s">
        <v>53</v>
      </c>
    </row>
    <row r="45" spans="1:18" x14ac:dyDescent="0.25">
      <c r="A45" s="8">
        <v>11</v>
      </c>
      <c r="B45" s="3" t="s">
        <v>204</v>
      </c>
      <c r="C45">
        <v>130160</v>
      </c>
      <c r="H45" s="86" t="s">
        <v>212</v>
      </c>
      <c r="L45" s="39">
        <v>3964</v>
      </c>
      <c r="M45" s="78">
        <v>4081</v>
      </c>
    </row>
    <row r="46" spans="1:18" x14ac:dyDescent="0.25">
      <c r="A46" s="8">
        <v>12</v>
      </c>
      <c r="B46" s="3" t="s">
        <v>206</v>
      </c>
      <c r="C46">
        <v>13650</v>
      </c>
      <c r="H46" s="85" t="s">
        <v>47</v>
      </c>
      <c r="L46" s="39">
        <v>3964</v>
      </c>
      <c r="M46" s="78">
        <v>4081</v>
      </c>
      <c r="O46" s="38">
        <v>4009</v>
      </c>
      <c r="P46" t="s">
        <v>54</v>
      </c>
    </row>
    <row r="47" spans="1:18" x14ac:dyDescent="0.25">
      <c r="A47" s="8">
        <v>13</v>
      </c>
      <c r="B47" s="3" t="s">
        <v>37</v>
      </c>
      <c r="C47">
        <v>151998</v>
      </c>
      <c r="H47" s="86" t="s">
        <v>213</v>
      </c>
      <c r="L47" s="39">
        <v>3964</v>
      </c>
      <c r="M47" s="78">
        <v>4081</v>
      </c>
    </row>
    <row r="48" spans="1:18" x14ac:dyDescent="0.25">
      <c r="A48" s="8">
        <v>14</v>
      </c>
      <c r="B48" s="3" t="s">
        <v>207</v>
      </c>
      <c r="C48">
        <v>91479</v>
      </c>
      <c r="H48" s="89" t="s">
        <v>210</v>
      </c>
      <c r="L48" s="39">
        <v>3964</v>
      </c>
      <c r="M48" s="78">
        <v>4081</v>
      </c>
      <c r="O48" s="39">
        <v>3964</v>
      </c>
      <c r="P48" t="s">
        <v>56</v>
      </c>
      <c r="Q48" s="44"/>
    </row>
    <row r="49" spans="1:17" x14ac:dyDescent="0.25">
      <c r="A49" s="8">
        <v>15</v>
      </c>
      <c r="B49" s="3" t="s">
        <v>205</v>
      </c>
      <c r="C49">
        <v>25133</v>
      </c>
      <c r="H49" s="89" t="s">
        <v>210</v>
      </c>
      <c r="J49" s="3"/>
      <c r="L49" s="39">
        <v>3964</v>
      </c>
      <c r="M49" s="78">
        <v>4081</v>
      </c>
      <c r="O49" s="44"/>
      <c r="P49" s="44"/>
      <c r="Q49" s="44"/>
    </row>
    <row r="50" spans="1:17" x14ac:dyDescent="0.25">
      <c r="A50" s="8">
        <v>16</v>
      </c>
      <c r="B50" s="3" t="s">
        <v>205</v>
      </c>
      <c r="C50">
        <v>23509</v>
      </c>
      <c r="H50" s="86" t="s">
        <v>211</v>
      </c>
      <c r="J50" s="3"/>
      <c r="L50" s="39">
        <v>3964</v>
      </c>
      <c r="M50" s="78">
        <v>4081</v>
      </c>
      <c r="O50" s="88"/>
      <c r="P50" s="44"/>
      <c r="Q50" s="44"/>
    </row>
    <row r="51" spans="1:17" x14ac:dyDescent="0.25">
      <c r="A51" s="8">
        <v>17</v>
      </c>
      <c r="B51" s="3" t="s">
        <v>207</v>
      </c>
      <c r="C51">
        <v>34862</v>
      </c>
      <c r="H51" s="86" t="s">
        <v>211</v>
      </c>
      <c r="J51" s="3"/>
      <c r="L51" s="39">
        <v>3964</v>
      </c>
      <c r="M51" s="78">
        <v>4081</v>
      </c>
      <c r="O51" s="91"/>
      <c r="P51" s="44"/>
      <c r="Q51" s="44"/>
    </row>
    <row r="52" spans="1:17" x14ac:dyDescent="0.25">
      <c r="A52" s="8">
        <v>18</v>
      </c>
      <c r="B52" s="3" t="s">
        <v>208</v>
      </c>
      <c r="C52">
        <v>93695</v>
      </c>
      <c r="H52" s="86" t="s">
        <v>214</v>
      </c>
      <c r="J52" s="3">
        <v>4075</v>
      </c>
      <c r="L52" s="39">
        <v>3964</v>
      </c>
      <c r="M52" s="78">
        <v>4081</v>
      </c>
      <c r="O52" s="88"/>
      <c r="P52" s="44"/>
      <c r="Q52" s="44"/>
    </row>
    <row r="53" spans="1:17" x14ac:dyDescent="0.25">
      <c r="A53" s="8">
        <v>19</v>
      </c>
      <c r="B53" s="3" t="s">
        <v>205</v>
      </c>
      <c r="C53">
        <v>22421</v>
      </c>
      <c r="H53" s="89" t="s">
        <v>210</v>
      </c>
      <c r="J53" s="3">
        <v>4009</v>
      </c>
      <c r="L53" s="39">
        <v>3964</v>
      </c>
      <c r="M53" s="38">
        <v>4009</v>
      </c>
      <c r="O53" s="88"/>
      <c r="P53" s="44"/>
      <c r="Q53" s="44"/>
    </row>
    <row r="54" spans="1:17" x14ac:dyDescent="0.25">
      <c r="A54" s="8">
        <v>20</v>
      </c>
      <c r="B54" s="3" t="s">
        <v>205</v>
      </c>
      <c r="C54">
        <v>13179</v>
      </c>
      <c r="H54" s="89" t="s">
        <v>210</v>
      </c>
      <c r="J54" s="3">
        <v>4009</v>
      </c>
      <c r="L54" s="39">
        <v>3964</v>
      </c>
      <c r="M54" s="38">
        <v>4009</v>
      </c>
      <c r="O54" s="34"/>
    </row>
    <row r="55" spans="1:17" x14ac:dyDescent="0.25">
      <c r="A55" s="8">
        <v>21</v>
      </c>
      <c r="B55" s="3" t="s">
        <v>205</v>
      </c>
      <c r="C55">
        <v>20323</v>
      </c>
      <c r="H55" s="89" t="s">
        <v>210</v>
      </c>
      <c r="J55" s="3">
        <v>4009</v>
      </c>
      <c r="L55" s="39">
        <v>3964</v>
      </c>
      <c r="M55" s="38">
        <v>4009</v>
      </c>
    </row>
    <row r="56" spans="1:17" x14ac:dyDescent="0.25">
      <c r="A56" s="65">
        <v>22</v>
      </c>
      <c r="B56" s="3"/>
      <c r="F56" s="44"/>
      <c r="H56" s="85"/>
      <c r="J56" s="3"/>
      <c r="L56" s="88"/>
      <c r="M56" s="87"/>
    </row>
    <row r="57" spans="1:17" x14ac:dyDescent="0.25">
      <c r="A57" s="65">
        <v>23</v>
      </c>
      <c r="B57" s="3"/>
      <c r="F57" s="44"/>
      <c r="H57" s="85"/>
      <c r="J57" s="3"/>
      <c r="K57" s="44"/>
      <c r="L57" s="88"/>
      <c r="M57" s="87"/>
    </row>
    <row r="58" spans="1:17" x14ac:dyDescent="0.25">
      <c r="A58" s="65">
        <v>24</v>
      </c>
      <c r="B58" s="3"/>
      <c r="F58" s="44"/>
      <c r="H58" s="85"/>
      <c r="J58" s="3"/>
      <c r="K58" s="44"/>
      <c r="L58" s="88"/>
      <c r="M58" s="87"/>
    </row>
    <row r="59" spans="1:17" x14ac:dyDescent="0.25">
      <c r="A59" s="65">
        <v>25</v>
      </c>
      <c r="B59" s="3"/>
      <c r="F59" s="44"/>
      <c r="H59" s="85"/>
      <c r="J59" s="3"/>
      <c r="K59" s="44"/>
      <c r="L59" s="88"/>
      <c r="M59" s="87"/>
    </row>
    <row r="60" spans="1:17" x14ac:dyDescent="0.25">
      <c r="A60" s="65">
        <v>26</v>
      </c>
      <c r="B60" s="3"/>
      <c r="F60" s="44"/>
      <c r="H60" s="85"/>
      <c r="J60" s="3"/>
      <c r="K60" s="44"/>
      <c r="L60" s="88"/>
      <c r="M60" s="87"/>
    </row>
    <row r="61" spans="1:17" x14ac:dyDescent="0.25">
      <c r="A61" s="65">
        <v>27</v>
      </c>
      <c r="B61" s="3"/>
      <c r="C61" s="44"/>
      <c r="D61" s="44"/>
      <c r="F61" s="44"/>
      <c r="G61" s="44"/>
      <c r="H61" s="85"/>
      <c r="I61" s="44"/>
      <c r="J61" s="3"/>
      <c r="K61" s="44"/>
      <c r="L61" s="88"/>
      <c r="M61" s="87"/>
    </row>
    <row r="62" spans="1:17" x14ac:dyDescent="0.25">
      <c r="A62" s="65">
        <v>28</v>
      </c>
      <c r="B62" s="3"/>
      <c r="C62" s="44"/>
      <c r="D62" s="44"/>
      <c r="F62" s="44"/>
      <c r="G62" s="44"/>
      <c r="H62" s="85"/>
      <c r="I62" s="44"/>
      <c r="J62" s="3"/>
      <c r="K62" s="44"/>
      <c r="L62" s="88"/>
      <c r="M62" s="87"/>
    </row>
    <row r="63" spans="1:17" x14ac:dyDescent="0.25">
      <c r="A63" s="65"/>
      <c r="B63" s="65"/>
      <c r="C63" s="44"/>
      <c r="D63" s="44"/>
      <c r="E63" s="44"/>
      <c r="F63" s="44"/>
      <c r="G63" s="44"/>
      <c r="H63" s="65"/>
      <c r="I63" s="44"/>
      <c r="J63" s="65"/>
      <c r="K63" s="44"/>
      <c r="L63" s="65"/>
      <c r="M63" s="65"/>
    </row>
    <row r="64" spans="1:17" x14ac:dyDescent="0.25">
      <c r="A64" s="65"/>
      <c r="B64" s="65"/>
      <c r="C64" s="44"/>
      <c r="D64" s="44"/>
      <c r="E64" s="44"/>
      <c r="F64" s="44"/>
      <c r="G64" s="44"/>
      <c r="H64" s="65"/>
      <c r="I64" s="44"/>
      <c r="J64" s="65"/>
      <c r="K64" s="44"/>
      <c r="L64" s="65"/>
      <c r="M64" s="65"/>
    </row>
    <row r="65" spans="1:16" x14ac:dyDescent="0.25">
      <c r="B65" s="3"/>
      <c r="F65" s="44"/>
    </row>
    <row r="66" spans="1:16" x14ac:dyDescent="0.25">
      <c r="A66" s="14"/>
      <c r="B66" s="14"/>
      <c r="C66" s="14"/>
      <c r="D66" s="14"/>
      <c r="E66" s="14"/>
      <c r="F66" s="4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8" spans="1:16" x14ac:dyDescent="0.25">
      <c r="B68" s="3"/>
      <c r="H68" s="85"/>
    </row>
    <row r="69" spans="1:16" x14ac:dyDescent="0.25">
      <c r="B69" s="3"/>
      <c r="J69" s="3"/>
    </row>
    <row r="70" spans="1:16" x14ac:dyDescent="0.25">
      <c r="B70" s="3"/>
      <c r="F70" s="14"/>
      <c r="H70" s="85"/>
      <c r="J70" s="3"/>
    </row>
    <row r="71" spans="1:16" x14ac:dyDescent="0.25">
      <c r="B71" s="3"/>
      <c r="H71" s="85"/>
      <c r="J71" s="3"/>
    </row>
    <row r="72" spans="1:16" x14ac:dyDescent="0.25">
      <c r="B72" s="3"/>
      <c r="H72" s="85"/>
      <c r="J72" s="3"/>
    </row>
    <row r="73" spans="1:16" x14ac:dyDescent="0.25">
      <c r="B73" s="3"/>
      <c r="H73" s="85"/>
      <c r="J73" s="3"/>
    </row>
    <row r="74" spans="1:16" x14ac:dyDescent="0.25">
      <c r="B74" s="3"/>
      <c r="H74" s="85"/>
      <c r="J74" s="3"/>
    </row>
    <row r="75" spans="1:16" x14ac:dyDescent="0.25">
      <c r="B75" s="3"/>
      <c r="J75" s="3"/>
    </row>
    <row r="76" spans="1:16" x14ac:dyDescent="0.25">
      <c r="B76" s="3"/>
    </row>
    <row r="77" spans="1:16" x14ac:dyDescent="0.25">
      <c r="B77" s="3"/>
      <c r="H77" s="86"/>
    </row>
    <row r="78" spans="1:16" x14ac:dyDescent="0.25">
      <c r="B78" s="3"/>
      <c r="H78" s="86"/>
    </row>
    <row r="79" spans="1:16" x14ac:dyDescent="0.25">
      <c r="B79" s="3"/>
      <c r="H79" s="86"/>
    </row>
    <row r="80" spans="1:16" x14ac:dyDescent="0.25">
      <c r="B80" s="3"/>
      <c r="H80" s="86"/>
    </row>
    <row r="81" spans="2:10" x14ac:dyDescent="0.25">
      <c r="B81" s="3"/>
      <c r="H81" s="85"/>
      <c r="J81" s="3"/>
    </row>
    <row r="82" spans="2:10" x14ac:dyDescent="0.25">
      <c r="B82" s="3"/>
      <c r="H82" s="85"/>
      <c r="J82" s="3"/>
    </row>
    <row r="83" spans="2:10" x14ac:dyDescent="0.25">
      <c r="B83" s="3"/>
      <c r="H83" s="85"/>
      <c r="J83" s="3"/>
    </row>
    <row r="84" spans="2:10" x14ac:dyDescent="0.25">
      <c r="B84" s="3"/>
      <c r="H84" s="85"/>
      <c r="J84" s="3"/>
    </row>
    <row r="85" spans="2:10" x14ac:dyDescent="0.25">
      <c r="B85" s="3"/>
      <c r="H85" s="85"/>
      <c r="J85" s="3"/>
    </row>
    <row r="86" spans="2:10" x14ac:dyDescent="0.25">
      <c r="B86" s="3"/>
      <c r="F86" s="44"/>
      <c r="H86" s="85"/>
      <c r="J86" s="3"/>
    </row>
    <row r="87" spans="2:10" x14ac:dyDescent="0.25">
      <c r="B87" s="3"/>
      <c r="F87" s="44"/>
      <c r="H87" s="85"/>
      <c r="J87" s="3"/>
    </row>
    <row r="88" spans="2:10" x14ac:dyDescent="0.25">
      <c r="B88" s="3"/>
      <c r="F88" s="44"/>
      <c r="H88" s="85"/>
      <c r="J88" s="3"/>
    </row>
    <row r="89" spans="2:10" x14ac:dyDescent="0.25">
      <c r="B89" s="3"/>
      <c r="F89" s="44"/>
      <c r="H89" s="85"/>
      <c r="J89" s="3"/>
    </row>
    <row r="90" spans="2:10" x14ac:dyDescent="0.25">
      <c r="B90" s="3"/>
      <c r="F90" s="44"/>
      <c r="H90" s="85"/>
      <c r="J90" s="3"/>
    </row>
    <row r="91" spans="2:10" x14ac:dyDescent="0.25">
      <c r="B91" s="3"/>
      <c r="H91" s="85"/>
      <c r="J91" s="3"/>
    </row>
    <row r="92" spans="2:10" x14ac:dyDescent="0.25">
      <c r="B92" s="3"/>
      <c r="F92" s="44"/>
      <c r="H92" s="85"/>
      <c r="J92" s="3"/>
    </row>
    <row r="93" spans="2:10" x14ac:dyDescent="0.25">
      <c r="B93" s="3"/>
      <c r="C93" s="44"/>
      <c r="D93" s="44"/>
      <c r="F93" s="44"/>
      <c r="G93" s="44"/>
      <c r="H93" s="85"/>
      <c r="I93" s="44"/>
      <c r="J93" s="3"/>
    </row>
    <row r="94" spans="2:10" x14ac:dyDescent="0.25">
      <c r="B94" s="3"/>
      <c r="C94" s="44"/>
      <c r="D94" s="44"/>
      <c r="F94" s="44"/>
      <c r="G94" s="44"/>
      <c r="H94" s="85"/>
      <c r="I94" s="44"/>
      <c r="J94" s="3"/>
    </row>
    <row r="95" spans="2:10" x14ac:dyDescent="0.25">
      <c r="B95" s="65"/>
      <c r="C95" s="44"/>
      <c r="D95" s="44"/>
      <c r="E95" s="44"/>
      <c r="F95" s="44"/>
      <c r="G95" s="44"/>
      <c r="H95" s="65"/>
      <c r="I95" s="44"/>
      <c r="J95" s="65"/>
    </row>
    <row r="96" spans="2:10" x14ac:dyDescent="0.25">
      <c r="B96" s="3"/>
      <c r="C96" s="44"/>
      <c r="D96" s="44"/>
      <c r="F96" s="44"/>
      <c r="G96" s="44"/>
      <c r="H96" s="85"/>
      <c r="I96" s="44"/>
      <c r="J96" s="3"/>
    </row>
    <row r="97" spans="2:10" x14ac:dyDescent="0.25">
      <c r="B97" s="3"/>
      <c r="C97" s="44"/>
      <c r="D97" s="44"/>
      <c r="F97" s="44"/>
      <c r="G97" s="44"/>
      <c r="H97" s="85"/>
      <c r="I97" s="44"/>
      <c r="J97" s="3"/>
    </row>
    <row r="98" spans="2:10" x14ac:dyDescent="0.25">
      <c r="B98" s="3"/>
      <c r="C98" s="44"/>
      <c r="D98" s="44"/>
      <c r="F98" s="44"/>
      <c r="G98" s="44"/>
      <c r="H98" s="85"/>
      <c r="I98" s="44"/>
      <c r="J98" s="3"/>
    </row>
    <row r="99" spans="2:10" x14ac:dyDescent="0.25">
      <c r="B99" s="3"/>
      <c r="C99" s="44"/>
      <c r="D99" s="44"/>
      <c r="F99" s="44"/>
      <c r="G99" s="44"/>
      <c r="H99" s="85"/>
      <c r="I99" s="44"/>
      <c r="J99" s="3"/>
    </row>
    <row r="100" spans="2:10" x14ac:dyDescent="0.25">
      <c r="B100" s="3"/>
      <c r="C100" s="44"/>
      <c r="D100" s="44"/>
      <c r="F100" s="44"/>
      <c r="G100" s="44"/>
      <c r="H100" s="85"/>
      <c r="I100" s="44"/>
      <c r="J100" s="3"/>
    </row>
    <row r="101" spans="2:10" x14ac:dyDescent="0.25">
      <c r="B101" s="3"/>
      <c r="C101" s="44"/>
      <c r="D101" s="44"/>
      <c r="G101" s="44"/>
      <c r="H101" s="85"/>
      <c r="I101" s="44"/>
      <c r="J101" s="3"/>
    </row>
    <row r="102" spans="2:10" x14ac:dyDescent="0.25">
      <c r="B102" s="3"/>
      <c r="C102" s="44"/>
      <c r="D102" s="44"/>
      <c r="G102" s="44"/>
      <c r="H102" s="85"/>
      <c r="I102" s="44"/>
      <c r="J102" s="3"/>
    </row>
    <row r="103" spans="2:10" x14ac:dyDescent="0.25">
      <c r="B103" s="3"/>
      <c r="C103" s="44"/>
      <c r="D103" s="44"/>
      <c r="G103" s="44"/>
      <c r="H103" s="85"/>
      <c r="I103" s="44"/>
      <c r="J103" s="3"/>
    </row>
    <row r="104" spans="2:10" x14ac:dyDescent="0.25">
      <c r="B104" s="3"/>
      <c r="C104" s="44"/>
      <c r="D104" s="44"/>
      <c r="G104" s="44"/>
      <c r="H104" s="85"/>
      <c r="I104" s="44"/>
      <c r="J104" s="3"/>
    </row>
    <row r="105" spans="2:10" x14ac:dyDescent="0.25">
      <c r="B105" s="3"/>
      <c r="C105" s="44"/>
      <c r="D105" s="44"/>
      <c r="G105" s="44"/>
      <c r="H105" s="85"/>
      <c r="I105" s="44"/>
      <c r="J105" s="3"/>
    </row>
    <row r="106" spans="2:10" x14ac:dyDescent="0.25">
      <c r="B106" s="3"/>
      <c r="C106" s="44"/>
      <c r="D106" s="44"/>
      <c r="E106" s="44"/>
      <c r="F106" s="44"/>
      <c r="G106" s="44"/>
      <c r="H106" s="85"/>
      <c r="I106" s="44"/>
      <c r="J106" s="89"/>
    </row>
    <row r="107" spans="2:10" x14ac:dyDescent="0.25">
      <c r="B107" s="3"/>
      <c r="C107" s="44"/>
      <c r="D107" s="44"/>
      <c r="E107" s="44"/>
      <c r="F107" s="44"/>
      <c r="G107" s="44"/>
      <c r="H107" s="86"/>
      <c r="I107" s="44"/>
      <c r="J107" s="89"/>
    </row>
    <row r="108" spans="2:10" x14ac:dyDescent="0.25">
      <c r="B108" s="3"/>
      <c r="C108" s="44"/>
      <c r="D108" s="44"/>
      <c r="E108" s="44"/>
      <c r="F108" s="44"/>
      <c r="G108" s="44"/>
      <c r="H108" s="86"/>
      <c r="I108" s="44"/>
      <c r="J108" s="89"/>
    </row>
    <row r="109" spans="2:10" x14ac:dyDescent="0.25">
      <c r="B109" s="3"/>
      <c r="C109" s="44"/>
      <c r="D109" s="44"/>
      <c r="E109" s="44"/>
      <c r="F109" s="44"/>
      <c r="G109" s="44"/>
      <c r="H109" s="86"/>
      <c r="I109" s="44"/>
      <c r="J109" s="89"/>
    </row>
    <row r="110" spans="2:10" x14ac:dyDescent="0.25">
      <c r="B110" s="3"/>
      <c r="C110" s="44"/>
      <c r="D110" s="44"/>
      <c r="G110" s="44"/>
      <c r="H110" s="85"/>
      <c r="I110" s="44"/>
      <c r="J110" s="3"/>
    </row>
    <row r="111" spans="2:10" x14ac:dyDescent="0.25">
      <c r="B111" s="3"/>
      <c r="C111" s="44"/>
      <c r="D111" s="44"/>
      <c r="G111" s="44"/>
      <c r="H111" s="85"/>
      <c r="I111" s="44"/>
      <c r="J111" s="3"/>
    </row>
    <row r="112" spans="2:10" x14ac:dyDescent="0.25">
      <c r="B112" s="3"/>
      <c r="C112" s="44"/>
      <c r="D112" s="44"/>
      <c r="G112" s="44"/>
      <c r="H112" s="85"/>
      <c r="I112" s="44"/>
      <c r="J112" s="3"/>
    </row>
    <row r="113" spans="2:10" x14ac:dyDescent="0.25">
      <c r="B113" s="3"/>
      <c r="C113" s="44"/>
      <c r="D113" s="44"/>
      <c r="G113" s="44"/>
      <c r="H113" s="85"/>
      <c r="I113" s="44"/>
      <c r="J113" s="3"/>
    </row>
    <row r="114" spans="2:10" x14ac:dyDescent="0.25">
      <c r="B114" s="3"/>
      <c r="C114" s="44"/>
      <c r="D114" s="44"/>
      <c r="G114" s="44"/>
      <c r="H114" s="85"/>
      <c r="I114" s="44"/>
      <c r="J114" s="3"/>
    </row>
    <row r="115" spans="2:10" x14ac:dyDescent="0.25">
      <c r="B115" s="3"/>
      <c r="C115" s="44"/>
      <c r="D115" s="44"/>
      <c r="G115" s="44"/>
      <c r="H115" s="85"/>
      <c r="I115" s="44"/>
      <c r="J115" s="3"/>
    </row>
    <row r="116" spans="2:10" x14ac:dyDescent="0.25">
      <c r="B116" s="3"/>
      <c r="C116" s="44"/>
      <c r="D116" s="44"/>
      <c r="G116" s="44"/>
      <c r="H116" s="85"/>
      <c r="I116" s="44"/>
      <c r="J116" s="3"/>
    </row>
    <row r="117" spans="2:10" x14ac:dyDescent="0.25">
      <c r="B117" s="3"/>
      <c r="C117" s="44"/>
      <c r="D117" s="44"/>
      <c r="G117" s="44"/>
      <c r="H117" s="85"/>
      <c r="I117" s="44"/>
      <c r="J117" s="3"/>
    </row>
    <row r="118" spans="2:10" x14ac:dyDescent="0.25">
      <c r="B118" s="3"/>
      <c r="C118" s="44"/>
      <c r="D118" s="44"/>
      <c r="G118" s="44"/>
      <c r="H118" s="85"/>
      <c r="I118" s="44"/>
      <c r="J118" s="3"/>
    </row>
    <row r="119" spans="2:10" x14ac:dyDescent="0.25">
      <c r="B119" s="3"/>
      <c r="C119" s="44"/>
      <c r="D119" s="44"/>
      <c r="G119" s="44"/>
      <c r="H119" s="85"/>
      <c r="I119" s="44"/>
      <c r="J119" s="3"/>
    </row>
    <row r="120" spans="2:10" x14ac:dyDescent="0.25">
      <c r="B120" s="3"/>
      <c r="C120" s="44"/>
      <c r="D120" s="44"/>
      <c r="G120" s="44"/>
      <c r="H120" s="85"/>
      <c r="I120" s="44"/>
      <c r="J120" s="3"/>
    </row>
    <row r="121" spans="2:10" x14ac:dyDescent="0.25">
      <c r="B121" s="3"/>
      <c r="C121" s="44"/>
      <c r="D121" s="44"/>
      <c r="G121" s="44"/>
      <c r="H121" s="85"/>
      <c r="I121" s="44"/>
      <c r="J121" s="3"/>
    </row>
    <row r="122" spans="2:10" x14ac:dyDescent="0.25">
      <c r="B122" s="3"/>
      <c r="C122" s="44"/>
      <c r="D122" s="44"/>
      <c r="G122" s="44"/>
      <c r="H122" s="85"/>
      <c r="I122" s="44"/>
      <c r="J122" s="3"/>
    </row>
    <row r="123" spans="2:10" x14ac:dyDescent="0.25">
      <c r="B123" s="3"/>
      <c r="C123" s="44"/>
      <c r="D123" s="44"/>
      <c r="G123" s="44"/>
      <c r="H123" s="85"/>
      <c r="I123" s="44"/>
      <c r="J123" s="3"/>
    </row>
    <row r="124" spans="2:10" x14ac:dyDescent="0.25">
      <c r="B124" s="65"/>
      <c r="C124" s="44"/>
      <c r="D124" s="44"/>
      <c r="E124" s="44"/>
      <c r="F124" s="44"/>
      <c r="G124" s="44"/>
      <c r="H124" s="87"/>
      <c r="I124" s="44"/>
      <c r="J124" s="65"/>
    </row>
    <row r="125" spans="2:10" x14ac:dyDescent="0.25">
      <c r="B125" s="3"/>
      <c r="C125" s="44"/>
      <c r="D125" s="44"/>
      <c r="E125" s="44"/>
      <c r="F125" s="44"/>
      <c r="G125" s="44"/>
      <c r="H125" s="85"/>
      <c r="I125" s="44"/>
      <c r="J125" s="3"/>
    </row>
    <row r="126" spans="2:10" x14ac:dyDescent="0.25">
      <c r="B126" s="65"/>
      <c r="C126" s="44"/>
      <c r="D126" s="44"/>
      <c r="E126" s="44"/>
      <c r="F126" s="44"/>
      <c r="G126" s="44"/>
      <c r="H126" s="65"/>
      <c r="I126" s="44"/>
      <c r="J126" s="65"/>
    </row>
    <row r="127" spans="2:10" x14ac:dyDescent="0.25">
      <c r="B127" s="65"/>
      <c r="C127" s="44"/>
      <c r="D127" s="44"/>
      <c r="E127" s="44"/>
      <c r="F127" s="44"/>
      <c r="G127" s="44"/>
      <c r="H127" s="65"/>
      <c r="I127" s="44"/>
      <c r="J127" s="65"/>
    </row>
    <row r="128" spans="2:10" x14ac:dyDescent="0.25">
      <c r="B128" s="65"/>
      <c r="C128" s="44"/>
      <c r="D128" s="44"/>
      <c r="E128" s="44"/>
      <c r="F128" s="44"/>
      <c r="G128" s="44"/>
      <c r="H128" s="65"/>
      <c r="I128" s="44"/>
      <c r="J128" s="65"/>
    </row>
    <row r="129" spans="2:10" x14ac:dyDescent="0.25">
      <c r="B129" s="65"/>
      <c r="C129" s="44"/>
      <c r="D129" s="44"/>
      <c r="E129" s="44"/>
      <c r="F129" s="44"/>
      <c r="G129" s="44"/>
      <c r="H129" s="65"/>
      <c r="I129" s="44"/>
      <c r="J129" s="65"/>
    </row>
    <row r="130" spans="2:10" x14ac:dyDescent="0.25">
      <c r="B130" s="65"/>
      <c r="C130" s="44"/>
      <c r="D130" s="44"/>
      <c r="E130" s="44"/>
      <c r="F130" s="44"/>
      <c r="G130" s="44"/>
      <c r="H130" s="65"/>
      <c r="I130" s="44"/>
      <c r="J130" s="65"/>
    </row>
    <row r="131" spans="2:10" x14ac:dyDescent="0.25">
      <c r="B131" s="65"/>
      <c r="C131" s="44"/>
      <c r="D131" s="44"/>
      <c r="E131" s="44"/>
      <c r="F131" s="44"/>
      <c r="G131" s="44"/>
      <c r="H131" s="65"/>
      <c r="I131" s="44"/>
      <c r="J131" s="65"/>
    </row>
    <row r="132" spans="2:10" x14ac:dyDescent="0.25">
      <c r="B132" s="65"/>
      <c r="C132" s="44"/>
      <c r="D132" s="44"/>
      <c r="E132" s="44"/>
      <c r="F132" s="44"/>
      <c r="G132" s="44"/>
      <c r="H132" s="65"/>
      <c r="I132" s="44"/>
      <c r="J132" s="65"/>
    </row>
    <row r="133" spans="2:10" x14ac:dyDescent="0.25">
      <c r="B133" s="65"/>
      <c r="C133" s="44"/>
      <c r="D133" s="44"/>
      <c r="E133" s="44"/>
      <c r="F133" s="44"/>
      <c r="G133" s="44"/>
      <c r="H133" s="65"/>
      <c r="I133" s="44"/>
      <c r="J133" s="65"/>
    </row>
    <row r="134" spans="2:10" x14ac:dyDescent="0.25">
      <c r="B134" s="65"/>
      <c r="C134" s="44"/>
      <c r="D134" s="44"/>
      <c r="E134" s="44"/>
      <c r="F134" s="44"/>
      <c r="G134" s="44"/>
      <c r="H134" s="65"/>
      <c r="I134" s="44"/>
      <c r="J134" s="65"/>
    </row>
    <row r="135" spans="2:10" x14ac:dyDescent="0.25">
      <c r="B135" s="3"/>
    </row>
  </sheetData>
  <mergeCells count="4">
    <mergeCell ref="B31:M31"/>
    <mergeCell ref="L33:M33"/>
    <mergeCell ref="J23:M23"/>
    <mergeCell ref="J25:M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2EAC-1785-406D-8A4B-734AFA5EA778}">
  <dimension ref="A1:U100"/>
  <sheetViews>
    <sheetView topLeftCell="A19" workbookViewId="0">
      <selection activeCell="F33" sqref="F33:F73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13" max="13" width="10.5703125" bestFit="1" customWidth="1"/>
  </cols>
  <sheetData>
    <row r="1" spans="2:20" ht="18.75" x14ac:dyDescent="0.3">
      <c r="B1" s="19" t="s">
        <v>3</v>
      </c>
      <c r="E1" s="14" t="s">
        <v>155</v>
      </c>
      <c r="F1" s="14"/>
    </row>
    <row r="3" spans="2:20" x14ac:dyDescent="0.25">
      <c r="B3" t="s">
        <v>70</v>
      </c>
      <c r="E3" s="20">
        <f>+DATE(1937,5,20)</f>
        <v>13655</v>
      </c>
      <c r="F3" s="20"/>
    </row>
    <row r="4" spans="2:20" x14ac:dyDescent="0.25">
      <c r="E4" s="20"/>
      <c r="F4" s="20"/>
    </row>
    <row r="5" spans="2:20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O5" s="44"/>
      <c r="P5" s="44"/>
      <c r="Q5" s="44"/>
      <c r="R5" s="44"/>
    </row>
    <row r="6" spans="2:20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O6" s="44"/>
      <c r="P6" s="44"/>
      <c r="Q6" s="44"/>
      <c r="R6" s="44"/>
    </row>
    <row r="7" spans="2:20" ht="15.75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44"/>
      <c r="P7" s="80"/>
      <c r="Q7" s="81"/>
      <c r="R7" s="80"/>
      <c r="S7" s="44"/>
      <c r="T7" s="44"/>
    </row>
    <row r="8" spans="2:20" ht="15.75" x14ac:dyDescent="0.25">
      <c r="B8" s="25" t="s">
        <v>11</v>
      </c>
      <c r="C8" s="25"/>
      <c r="D8" s="25"/>
      <c r="E8" s="52" t="s">
        <v>136</v>
      </c>
      <c r="F8" s="52"/>
      <c r="G8" s="28"/>
      <c r="H8" s="28"/>
      <c r="I8" s="28"/>
      <c r="J8" s="221">
        <f>DATE(1910,3,21)</f>
        <v>3733</v>
      </c>
      <c r="K8" s="221"/>
      <c r="L8" s="221"/>
      <c r="M8" s="221">
        <f>DATE(1915,5,3)</f>
        <v>5602</v>
      </c>
      <c r="N8" s="221"/>
      <c r="O8" s="44"/>
      <c r="P8" s="44"/>
      <c r="Q8" s="44"/>
      <c r="R8" s="80"/>
      <c r="S8" s="44"/>
      <c r="T8" s="44"/>
    </row>
    <row r="9" spans="2:20" x14ac:dyDescent="0.25">
      <c r="B9" s="25"/>
      <c r="C9" s="25"/>
      <c r="D9" s="25"/>
      <c r="E9" s="25"/>
      <c r="F9" s="25"/>
      <c r="G9" s="28"/>
      <c r="H9" s="28"/>
      <c r="I9" s="28"/>
      <c r="J9" s="110"/>
      <c r="K9" s="109"/>
      <c r="L9" s="109"/>
      <c r="M9" s="110"/>
      <c r="N9" s="109"/>
      <c r="O9" s="44"/>
      <c r="P9" s="44"/>
      <c r="Q9" s="44"/>
      <c r="R9" s="44"/>
      <c r="S9" s="44"/>
      <c r="T9" s="44"/>
    </row>
    <row r="10" spans="2:20" x14ac:dyDescent="0.25">
      <c r="B10" s="25" t="s">
        <v>13</v>
      </c>
      <c r="C10" s="25"/>
      <c r="D10" s="25"/>
      <c r="E10" s="25" t="s">
        <v>232</v>
      </c>
      <c r="F10" s="25"/>
      <c r="G10" s="28"/>
      <c r="H10" s="28"/>
      <c r="I10" s="28"/>
      <c r="J10" s="219">
        <f>DATE(1924,7,2)</f>
        <v>8950</v>
      </c>
      <c r="K10" s="219"/>
      <c r="L10" s="219"/>
      <c r="M10" s="110"/>
      <c r="N10" s="109"/>
      <c r="O10" s="44"/>
      <c r="P10" s="44"/>
      <c r="Q10" s="44"/>
      <c r="R10" s="44"/>
    </row>
    <row r="11" spans="2:20" x14ac:dyDescent="0.25">
      <c r="G11" s="18"/>
      <c r="H11" s="18"/>
      <c r="I11" s="18"/>
      <c r="J11" s="18"/>
      <c r="K11" s="18"/>
      <c r="L11" s="18"/>
      <c r="M11" s="18"/>
      <c r="N11" s="18"/>
      <c r="O11" s="44"/>
      <c r="P11" s="44"/>
      <c r="Q11" s="44"/>
      <c r="R11" s="44"/>
    </row>
    <row r="12" spans="2:20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O12" s="44"/>
      <c r="P12" s="44"/>
      <c r="Q12" s="44"/>
      <c r="R12" s="83"/>
    </row>
    <row r="13" spans="2:20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O13" s="44"/>
      <c r="P13" s="44"/>
      <c r="Q13" s="44"/>
      <c r="R13" s="44"/>
    </row>
    <row r="14" spans="2:20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O14" s="44"/>
      <c r="P14" s="44"/>
      <c r="Q14" s="44"/>
      <c r="R14" s="44"/>
    </row>
    <row r="15" spans="2:20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20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5" x14ac:dyDescent="0.25">
      <c r="B17" s="30" t="s">
        <v>17</v>
      </c>
      <c r="C17" s="30"/>
      <c r="D17" s="30"/>
      <c r="E17" s="30" t="s">
        <v>160</v>
      </c>
      <c r="F17" s="30"/>
      <c r="G17" s="31"/>
      <c r="H17" s="31"/>
      <c r="I17" s="31"/>
      <c r="J17" s="30" t="s">
        <v>161</v>
      </c>
      <c r="K17" s="31"/>
      <c r="L17" s="31"/>
      <c r="M17" s="30" t="s">
        <v>162</v>
      </c>
      <c r="N17" s="31"/>
    </row>
    <row r="18" spans="2:15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5" x14ac:dyDescent="0.25">
      <c r="B19" s="30" t="s">
        <v>17</v>
      </c>
      <c r="C19" s="30"/>
      <c r="D19" s="30"/>
      <c r="E19" s="30" t="s">
        <v>235</v>
      </c>
      <c r="F19" s="30"/>
      <c r="G19" s="31"/>
      <c r="H19" s="31"/>
      <c r="I19" s="31"/>
      <c r="J19" s="30" t="s">
        <v>236</v>
      </c>
      <c r="K19" s="31"/>
      <c r="L19" s="31"/>
      <c r="M19" s="31"/>
      <c r="N19" s="31"/>
    </row>
    <row r="20" spans="2:15" x14ac:dyDescent="0.25">
      <c r="G20" s="18"/>
      <c r="H20" s="18"/>
      <c r="I20" s="18"/>
      <c r="J20" s="18"/>
      <c r="K20" s="18"/>
      <c r="L20" s="18"/>
      <c r="M20" s="18"/>
      <c r="N20" s="18"/>
    </row>
    <row r="21" spans="2:15" ht="15.75" x14ac:dyDescent="0.25">
      <c r="B21" s="21" t="s">
        <v>25</v>
      </c>
      <c r="C21" s="21"/>
      <c r="D21" s="21"/>
      <c r="E21" s="84" t="s">
        <v>233</v>
      </c>
      <c r="F21" s="84"/>
      <c r="G21" s="79"/>
      <c r="H21" s="79"/>
      <c r="I21" s="79"/>
      <c r="J21" s="79"/>
      <c r="K21" s="18"/>
      <c r="L21" s="18"/>
      <c r="M21" s="18"/>
      <c r="N21" s="18"/>
    </row>
    <row r="22" spans="2:15" x14ac:dyDescent="0.25">
      <c r="G22" s="18"/>
      <c r="H22" s="18"/>
      <c r="I22" s="18"/>
      <c r="J22" s="18"/>
      <c r="K22" s="18"/>
      <c r="L22" s="18"/>
      <c r="M22" s="18"/>
      <c r="N22" s="18"/>
    </row>
    <row r="23" spans="2:15" x14ac:dyDescent="0.25">
      <c r="B23" t="s">
        <v>26</v>
      </c>
      <c r="E23" t="s">
        <v>27</v>
      </c>
      <c r="G23" s="18"/>
      <c r="H23" s="215">
        <v>13655</v>
      </c>
      <c r="I23" s="215"/>
      <c r="J23" s="215"/>
      <c r="K23" s="215"/>
      <c r="L23" s="215"/>
      <c r="M23" s="111">
        <v>0.18055555555555555</v>
      </c>
      <c r="N23" s="111"/>
      <c r="O23" s="111"/>
    </row>
    <row r="24" spans="2:15" x14ac:dyDescent="0.25">
      <c r="G24" s="18"/>
      <c r="H24" s="89"/>
      <c r="I24" s="89"/>
      <c r="J24" s="89"/>
      <c r="K24" s="89"/>
      <c r="M24" s="111"/>
      <c r="N24" s="112"/>
      <c r="O24" s="111"/>
    </row>
    <row r="25" spans="2:15" x14ac:dyDescent="0.25">
      <c r="B25" t="s">
        <v>28</v>
      </c>
      <c r="E25" t="s">
        <v>200</v>
      </c>
      <c r="G25" s="18"/>
      <c r="H25" s="215">
        <v>13655</v>
      </c>
      <c r="I25" s="215"/>
      <c r="J25" s="215"/>
      <c r="K25" s="215"/>
      <c r="L25" s="215"/>
      <c r="M25" s="111">
        <v>0.3923611111111111</v>
      </c>
      <c r="N25" s="112"/>
      <c r="O25" s="111"/>
    </row>
    <row r="26" spans="2:15" x14ac:dyDescent="0.25">
      <c r="G26" s="18"/>
      <c r="H26" s="18"/>
      <c r="I26" s="18"/>
      <c r="J26" s="18"/>
      <c r="K26" s="18"/>
      <c r="L26" s="18"/>
      <c r="M26" s="18"/>
      <c r="N26" s="18"/>
    </row>
    <row r="27" spans="2:15" x14ac:dyDescent="0.25">
      <c r="B27" t="s">
        <v>23</v>
      </c>
      <c r="E27" t="s">
        <v>231</v>
      </c>
      <c r="G27" s="18"/>
      <c r="H27" s="18"/>
      <c r="I27" s="18"/>
      <c r="J27" s="18"/>
      <c r="K27" s="18"/>
      <c r="L27" s="18"/>
      <c r="M27" s="18"/>
      <c r="N27" s="18"/>
    </row>
    <row r="29" spans="2:15" x14ac:dyDescent="0.25">
      <c r="B29" t="s">
        <v>24</v>
      </c>
      <c r="E29" t="s">
        <v>163</v>
      </c>
      <c r="H29" s="18"/>
      <c r="I29" s="18"/>
      <c r="J29" s="18"/>
      <c r="K29" s="18"/>
      <c r="L29" s="18"/>
    </row>
    <row r="31" spans="2:15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21" x14ac:dyDescent="0.25">
      <c r="B33" s="99" t="s">
        <v>31</v>
      </c>
      <c r="C33" s="99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  <c r="U33" s="3" t="s">
        <v>290</v>
      </c>
    </row>
    <row r="34" spans="1:21" x14ac:dyDescent="0.25">
      <c r="F34" s="121" t="s">
        <v>291</v>
      </c>
      <c r="J34" s="99" t="s">
        <v>46</v>
      </c>
      <c r="L34" s="99" t="s">
        <v>9</v>
      </c>
      <c r="M34" s="99" t="s">
        <v>10</v>
      </c>
      <c r="O34" s="98" t="s">
        <v>81</v>
      </c>
      <c r="U34" s="121" t="s">
        <v>291</v>
      </c>
    </row>
    <row r="35" spans="1:21" x14ac:dyDescent="0.25">
      <c r="A35" s="44"/>
      <c r="J35" s="99"/>
      <c r="L35" s="3"/>
      <c r="M35" s="3"/>
    </row>
    <row r="36" spans="1:21" x14ac:dyDescent="0.25">
      <c r="A36" s="7">
        <v>2</v>
      </c>
      <c r="B36" s="3" t="s">
        <v>34</v>
      </c>
      <c r="C36" s="30">
        <v>81150</v>
      </c>
      <c r="E36" t="s">
        <v>44</v>
      </c>
      <c r="H36" t="s">
        <v>33</v>
      </c>
      <c r="J36" s="3">
        <v>123</v>
      </c>
      <c r="L36" s="78">
        <v>4081</v>
      </c>
      <c r="M36" s="39">
        <v>3964</v>
      </c>
      <c r="O36" s="7"/>
      <c r="P36" s="14" t="s">
        <v>65</v>
      </c>
      <c r="Q36" s="14"/>
      <c r="R36" s="14"/>
    </row>
    <row r="37" spans="1:21" x14ac:dyDescent="0.25">
      <c r="A37" s="7">
        <v>3</v>
      </c>
      <c r="B37" s="3" t="s">
        <v>34</v>
      </c>
      <c r="C37" s="30">
        <v>81130</v>
      </c>
      <c r="E37" t="s">
        <v>44</v>
      </c>
      <c r="H37" t="s">
        <v>33</v>
      </c>
      <c r="J37" s="3">
        <v>123</v>
      </c>
      <c r="L37" s="78">
        <v>4081</v>
      </c>
      <c r="M37" s="39">
        <v>3964</v>
      </c>
      <c r="O37" s="8"/>
      <c r="P37" s="15" t="s">
        <v>66</v>
      </c>
      <c r="Q37" s="15"/>
      <c r="R37" s="15"/>
    </row>
    <row r="38" spans="1:21" x14ac:dyDescent="0.25">
      <c r="A38" s="7">
        <v>4</v>
      </c>
      <c r="B38" s="3" t="s">
        <v>7</v>
      </c>
      <c r="C38" s="30">
        <v>20279</v>
      </c>
      <c r="E38" t="s">
        <v>43</v>
      </c>
      <c r="H38" t="s">
        <v>33</v>
      </c>
      <c r="J38" s="3">
        <v>123</v>
      </c>
      <c r="L38" s="78">
        <v>4081</v>
      </c>
      <c r="M38" s="39">
        <v>3964</v>
      </c>
    </row>
    <row r="39" spans="1:21" x14ac:dyDescent="0.25">
      <c r="A39" s="7">
        <v>5</v>
      </c>
      <c r="B39" s="3" t="s">
        <v>7</v>
      </c>
      <c r="C39" s="30">
        <v>16983</v>
      </c>
      <c r="E39" t="s">
        <v>44</v>
      </c>
      <c r="H39" t="s">
        <v>33</v>
      </c>
      <c r="J39" s="3">
        <v>123</v>
      </c>
      <c r="L39" s="78">
        <v>4081</v>
      </c>
      <c r="M39" s="39">
        <v>3964</v>
      </c>
      <c r="O39" s="34" t="s">
        <v>47</v>
      </c>
      <c r="P39" t="s">
        <v>79</v>
      </c>
    </row>
    <row r="40" spans="1:21" x14ac:dyDescent="0.25">
      <c r="A40" s="7">
        <v>6</v>
      </c>
      <c r="B40" s="3" t="s">
        <v>34</v>
      </c>
      <c r="C40" s="30">
        <v>81262</v>
      </c>
      <c r="E40" t="s">
        <v>44</v>
      </c>
      <c r="H40" t="s">
        <v>33</v>
      </c>
      <c r="J40" s="3">
        <v>123</v>
      </c>
      <c r="L40" s="78">
        <v>4081</v>
      </c>
      <c r="M40" s="39">
        <v>3964</v>
      </c>
    </row>
    <row r="41" spans="1:21" x14ac:dyDescent="0.25">
      <c r="A41" s="7">
        <v>7</v>
      </c>
      <c r="B41" s="3" t="s">
        <v>7</v>
      </c>
      <c r="C41" s="30">
        <v>16503</v>
      </c>
      <c r="E41" t="s">
        <v>44</v>
      </c>
      <c r="H41" t="s">
        <v>33</v>
      </c>
      <c r="J41" s="3">
        <v>123</v>
      </c>
      <c r="L41" s="78">
        <v>4081</v>
      </c>
      <c r="M41" s="39">
        <v>3964</v>
      </c>
    </row>
    <row r="42" spans="1:21" x14ac:dyDescent="0.25">
      <c r="A42" s="7">
        <v>8</v>
      </c>
      <c r="B42" s="3" t="s">
        <v>34</v>
      </c>
      <c r="C42" s="30">
        <v>81499</v>
      </c>
      <c r="E42" t="s">
        <v>44</v>
      </c>
      <c r="H42" t="s">
        <v>33</v>
      </c>
      <c r="J42" s="3">
        <v>123</v>
      </c>
      <c r="L42" s="78">
        <v>4081</v>
      </c>
      <c r="M42" s="39">
        <v>3964</v>
      </c>
      <c r="O42" s="17" t="s">
        <v>67</v>
      </c>
      <c r="P42" s="17"/>
      <c r="Q42" s="17"/>
      <c r="R42" s="17"/>
    </row>
    <row r="43" spans="1:21" x14ac:dyDescent="0.25">
      <c r="A43" s="7">
        <v>9</v>
      </c>
      <c r="B43" s="3" t="s">
        <v>7</v>
      </c>
      <c r="C43" s="30">
        <v>16951</v>
      </c>
      <c r="E43" t="s">
        <v>44</v>
      </c>
      <c r="H43" t="s">
        <v>33</v>
      </c>
      <c r="J43" s="3">
        <v>123</v>
      </c>
      <c r="L43" s="78">
        <v>4081</v>
      </c>
      <c r="M43" s="39">
        <v>3964</v>
      </c>
    </row>
    <row r="44" spans="1:21" x14ac:dyDescent="0.25">
      <c r="A44" s="7">
        <v>10</v>
      </c>
      <c r="B44" s="3" t="s">
        <v>7</v>
      </c>
      <c r="C44" s="30">
        <v>16902</v>
      </c>
      <c r="E44" t="s">
        <v>44</v>
      </c>
      <c r="H44" t="s">
        <v>33</v>
      </c>
      <c r="J44" s="3">
        <v>123</v>
      </c>
      <c r="L44" s="78">
        <v>4081</v>
      </c>
      <c r="M44" s="39">
        <v>3964</v>
      </c>
      <c r="O44" s="35">
        <v>4081</v>
      </c>
      <c r="P44" t="s">
        <v>53</v>
      </c>
    </row>
    <row r="45" spans="1:21" x14ac:dyDescent="0.25">
      <c r="A45" s="7">
        <v>11</v>
      </c>
      <c r="B45" s="3" t="s">
        <v>7</v>
      </c>
      <c r="C45" s="30">
        <v>16928</v>
      </c>
      <c r="E45" t="s">
        <v>44</v>
      </c>
      <c r="H45" t="s">
        <v>33</v>
      </c>
      <c r="J45" s="3">
        <v>123</v>
      </c>
      <c r="L45" s="78">
        <v>4081</v>
      </c>
      <c r="M45" s="39">
        <v>3964</v>
      </c>
      <c r="O45" s="16"/>
    </row>
    <row r="46" spans="1:21" x14ac:dyDescent="0.25">
      <c r="A46" s="7">
        <v>12</v>
      </c>
      <c r="B46" s="3" t="s">
        <v>7</v>
      </c>
      <c r="C46" s="30">
        <v>16877</v>
      </c>
      <c r="E46" t="s">
        <v>44</v>
      </c>
      <c r="H46" t="s">
        <v>234</v>
      </c>
      <c r="J46" s="3">
        <v>123</v>
      </c>
      <c r="L46" s="78">
        <v>4081</v>
      </c>
      <c r="M46" s="39">
        <v>3964</v>
      </c>
      <c r="O46" s="39">
        <v>3964</v>
      </c>
      <c r="P46" t="s">
        <v>56</v>
      </c>
    </row>
    <row r="47" spans="1:21" x14ac:dyDescent="0.25">
      <c r="A47" s="7">
        <v>13</v>
      </c>
      <c r="B47" s="3" t="s">
        <v>7</v>
      </c>
      <c r="C47" s="30">
        <v>17217</v>
      </c>
      <c r="E47" t="s">
        <v>44</v>
      </c>
      <c r="H47" t="s">
        <v>33</v>
      </c>
      <c r="J47" s="3">
        <v>123</v>
      </c>
      <c r="L47" s="78">
        <v>4081</v>
      </c>
      <c r="M47" s="39">
        <v>3964</v>
      </c>
    </row>
    <row r="48" spans="1:21" x14ac:dyDescent="0.25">
      <c r="A48" s="7">
        <v>14</v>
      </c>
      <c r="B48" s="3" t="s">
        <v>7</v>
      </c>
      <c r="C48" s="30">
        <v>16577</v>
      </c>
      <c r="E48" t="s">
        <v>44</v>
      </c>
      <c r="H48" t="s">
        <v>33</v>
      </c>
      <c r="J48" s="3">
        <v>123</v>
      </c>
      <c r="L48" s="78">
        <v>4081</v>
      </c>
      <c r="M48" s="39">
        <v>3964</v>
      </c>
      <c r="O48" s="88"/>
      <c r="P48" s="44"/>
      <c r="Q48" s="44"/>
    </row>
    <row r="49" spans="1:21" x14ac:dyDescent="0.25">
      <c r="A49" s="7">
        <v>15</v>
      </c>
      <c r="B49" s="3" t="s">
        <v>7</v>
      </c>
      <c r="C49" s="30">
        <v>20260</v>
      </c>
      <c r="E49" t="s">
        <v>43</v>
      </c>
      <c r="H49" t="s">
        <v>33</v>
      </c>
      <c r="J49" s="3">
        <v>123</v>
      </c>
      <c r="L49" s="78">
        <v>4081</v>
      </c>
      <c r="M49" s="39">
        <v>3964</v>
      </c>
      <c r="O49" s="44"/>
      <c r="P49" s="44"/>
      <c r="Q49" s="44"/>
    </row>
    <row r="50" spans="1:21" x14ac:dyDescent="0.25">
      <c r="A50" s="7">
        <v>16</v>
      </c>
      <c r="B50" s="3" t="s">
        <v>34</v>
      </c>
      <c r="C50" s="30">
        <v>81143</v>
      </c>
      <c r="E50" t="s">
        <v>44</v>
      </c>
      <c r="H50" t="s">
        <v>33</v>
      </c>
      <c r="J50" s="3">
        <v>123</v>
      </c>
      <c r="L50" s="78">
        <v>4081</v>
      </c>
      <c r="M50" s="39">
        <v>3964</v>
      </c>
      <c r="O50" s="88"/>
      <c r="P50" s="44"/>
      <c r="Q50" s="44"/>
    </row>
    <row r="51" spans="1:21" x14ac:dyDescent="0.25">
      <c r="A51" s="7">
        <v>17</v>
      </c>
      <c r="B51" s="3" t="s">
        <v>7</v>
      </c>
      <c r="C51" s="30">
        <v>16694</v>
      </c>
      <c r="E51" t="s">
        <v>44</v>
      </c>
      <c r="H51" t="s">
        <v>33</v>
      </c>
      <c r="J51" s="3">
        <v>123</v>
      </c>
      <c r="L51" s="78">
        <v>4081</v>
      </c>
      <c r="M51" s="39">
        <v>3964</v>
      </c>
      <c r="O51" s="91"/>
      <c r="P51" s="44"/>
      <c r="Q51" s="44"/>
    </row>
    <row r="52" spans="1:21" x14ac:dyDescent="0.25">
      <c r="A52" s="7">
        <v>18</v>
      </c>
      <c r="B52" s="3" t="s">
        <v>7</v>
      </c>
      <c r="C52" s="30">
        <v>17269</v>
      </c>
      <c r="E52" t="s">
        <v>44</v>
      </c>
      <c r="H52" t="s">
        <v>33</v>
      </c>
      <c r="J52" s="3">
        <v>123</v>
      </c>
      <c r="L52" s="78">
        <v>4081</v>
      </c>
      <c r="M52" s="39">
        <v>3964</v>
      </c>
      <c r="O52" s="88"/>
      <c r="P52" s="44"/>
      <c r="Q52" s="44"/>
    </row>
    <row r="53" spans="1:21" x14ac:dyDescent="0.25">
      <c r="A53" s="7">
        <v>19</v>
      </c>
      <c r="B53" s="3" t="s">
        <v>7</v>
      </c>
      <c r="C53" s="30">
        <v>17257</v>
      </c>
      <c r="E53" t="s">
        <v>44</v>
      </c>
      <c r="H53" t="s">
        <v>33</v>
      </c>
      <c r="J53" s="3">
        <v>123</v>
      </c>
      <c r="L53" s="78">
        <v>4081</v>
      </c>
      <c r="M53" s="39">
        <v>3964</v>
      </c>
      <c r="O53" s="88"/>
      <c r="P53" s="44"/>
      <c r="Q53" s="44"/>
    </row>
    <row r="54" spans="1:21" x14ac:dyDescent="0.25">
      <c r="A54" s="7">
        <v>20</v>
      </c>
      <c r="B54" s="3" t="s">
        <v>7</v>
      </c>
      <c r="C54" s="30">
        <v>17294</v>
      </c>
      <c r="E54" t="s">
        <v>44</v>
      </c>
      <c r="H54" t="s">
        <v>33</v>
      </c>
      <c r="J54" s="3">
        <v>123</v>
      </c>
      <c r="L54" s="78">
        <v>4081</v>
      </c>
      <c r="M54" s="39">
        <v>3964</v>
      </c>
      <c r="O54" s="34"/>
    </row>
    <row r="55" spans="1:21" x14ac:dyDescent="0.25">
      <c r="A55" s="7">
        <v>21</v>
      </c>
      <c r="B55" s="3" t="s">
        <v>7</v>
      </c>
      <c r="C55" s="30">
        <v>16797</v>
      </c>
      <c r="E55" t="s">
        <v>44</v>
      </c>
      <c r="H55" t="s">
        <v>33</v>
      </c>
      <c r="J55" s="3">
        <v>123</v>
      </c>
      <c r="L55" s="78">
        <v>4081</v>
      </c>
      <c r="M55" s="39">
        <v>3964</v>
      </c>
    </row>
    <row r="56" spans="1:21" x14ac:dyDescent="0.25">
      <c r="A56" s="65">
        <v>22</v>
      </c>
      <c r="B56" s="3" t="s">
        <v>34</v>
      </c>
      <c r="C56" s="30">
        <v>81143</v>
      </c>
      <c r="E56" t="s">
        <v>44</v>
      </c>
      <c r="H56" t="s">
        <v>33</v>
      </c>
      <c r="J56" s="3">
        <v>123</v>
      </c>
      <c r="L56" s="78">
        <v>4081</v>
      </c>
      <c r="M56" s="39">
        <v>3964</v>
      </c>
      <c r="U56" s="44"/>
    </row>
    <row r="57" spans="1:21" x14ac:dyDescent="0.25">
      <c r="A57" s="65">
        <v>23</v>
      </c>
      <c r="B57" s="65"/>
      <c r="C57" s="44"/>
      <c r="D57" s="44"/>
      <c r="E57" s="44"/>
      <c r="F57" s="44"/>
      <c r="G57" s="44"/>
      <c r="H57" s="44"/>
      <c r="I57" s="44"/>
      <c r="J57" s="65"/>
      <c r="K57" s="44"/>
      <c r="L57" s="87"/>
      <c r="M57" s="88"/>
      <c r="U57" s="44"/>
    </row>
    <row r="58" spans="1:21" x14ac:dyDescent="0.25">
      <c r="A58" s="65">
        <v>24</v>
      </c>
      <c r="B58" s="65"/>
      <c r="C58" s="44"/>
      <c r="D58" s="44"/>
      <c r="E58" s="44"/>
      <c r="F58" s="44"/>
      <c r="G58" s="44"/>
      <c r="H58" s="44"/>
      <c r="I58" s="44"/>
      <c r="J58" s="65"/>
      <c r="K58" s="44"/>
      <c r="L58" s="87"/>
      <c r="M58" s="88"/>
      <c r="U58" s="44"/>
    </row>
    <row r="59" spans="1:21" x14ac:dyDescent="0.25">
      <c r="A59" s="65">
        <v>25</v>
      </c>
      <c r="B59" s="65"/>
      <c r="C59" s="44"/>
      <c r="D59" s="44"/>
      <c r="E59" s="44"/>
      <c r="F59" s="44"/>
      <c r="G59" s="44"/>
      <c r="H59" s="87"/>
      <c r="I59" s="44"/>
      <c r="J59" s="65"/>
      <c r="K59" s="44"/>
      <c r="L59" s="87"/>
      <c r="M59" s="88"/>
      <c r="U59" s="44"/>
    </row>
    <row r="60" spans="1:21" x14ac:dyDescent="0.25">
      <c r="A60" s="65">
        <v>26</v>
      </c>
      <c r="B60" s="65"/>
      <c r="C60" s="44"/>
      <c r="D60" s="44"/>
      <c r="E60" s="44"/>
      <c r="F60" s="44"/>
      <c r="G60" s="44"/>
      <c r="H60" s="87"/>
      <c r="I60" s="44"/>
      <c r="J60" s="65"/>
      <c r="K60" s="44"/>
      <c r="L60" s="87"/>
      <c r="M60" s="88"/>
      <c r="U60" s="44"/>
    </row>
    <row r="61" spans="1:21" x14ac:dyDescent="0.25">
      <c r="A61" s="65">
        <v>27</v>
      </c>
      <c r="B61" s="65"/>
      <c r="C61" s="44"/>
      <c r="D61" s="44"/>
      <c r="E61" s="44"/>
      <c r="F61" s="44"/>
      <c r="G61" s="44"/>
      <c r="H61" s="87"/>
      <c r="I61" s="44"/>
      <c r="J61" s="65"/>
      <c r="K61" s="44"/>
      <c r="L61" s="87"/>
      <c r="M61" s="88"/>
      <c r="U61" s="44"/>
    </row>
    <row r="62" spans="1:21" x14ac:dyDescent="0.25">
      <c r="A62" s="65">
        <v>28</v>
      </c>
      <c r="B62" s="65"/>
      <c r="C62" s="44"/>
      <c r="D62" s="44"/>
      <c r="E62" s="44"/>
      <c r="F62" s="44"/>
      <c r="G62" s="44"/>
      <c r="H62" s="87"/>
      <c r="I62" s="44"/>
      <c r="J62" s="65"/>
      <c r="K62" s="44"/>
      <c r="L62" s="87"/>
      <c r="M62" s="88"/>
      <c r="U62" s="44"/>
    </row>
    <row r="63" spans="1:21" x14ac:dyDescent="0.25">
      <c r="U63" s="44"/>
    </row>
    <row r="64" spans="1:21" x14ac:dyDescent="0.25">
      <c r="U64" s="44"/>
    </row>
    <row r="65" spans="21:21" x14ac:dyDescent="0.25">
      <c r="U65" s="44"/>
    </row>
    <row r="66" spans="21:21" x14ac:dyDescent="0.25">
      <c r="U66" s="44"/>
    </row>
    <row r="70" spans="21:21" x14ac:dyDescent="0.25">
      <c r="U70" s="14"/>
    </row>
    <row r="86" spans="21:21" x14ac:dyDescent="0.25">
      <c r="U86" s="44"/>
    </row>
    <row r="87" spans="21:21" x14ac:dyDescent="0.25">
      <c r="U87" s="44"/>
    </row>
    <row r="88" spans="21:21" x14ac:dyDescent="0.25">
      <c r="U88" s="44"/>
    </row>
    <row r="89" spans="21:21" x14ac:dyDescent="0.25">
      <c r="U89" s="44"/>
    </row>
    <row r="90" spans="21:21" x14ac:dyDescent="0.25">
      <c r="U90" s="44"/>
    </row>
    <row r="92" spans="21:21" x14ac:dyDescent="0.25">
      <c r="U92" s="44"/>
    </row>
    <row r="93" spans="21:21" x14ac:dyDescent="0.25">
      <c r="U93" s="44"/>
    </row>
    <row r="94" spans="21:21" x14ac:dyDescent="0.25">
      <c r="U94" s="44"/>
    </row>
    <row r="95" spans="21:21" x14ac:dyDescent="0.25">
      <c r="U95" s="44"/>
    </row>
    <row r="96" spans="21:21" x14ac:dyDescent="0.25">
      <c r="U96" s="44"/>
    </row>
    <row r="97" spans="21:21" x14ac:dyDescent="0.25">
      <c r="U97" s="44"/>
    </row>
    <row r="98" spans="21:21" x14ac:dyDescent="0.25">
      <c r="U98" s="44"/>
    </row>
    <row r="99" spans="21:21" x14ac:dyDescent="0.25">
      <c r="U99" s="44"/>
    </row>
    <row r="100" spans="21:21" x14ac:dyDescent="0.25">
      <c r="U100" s="44"/>
    </row>
  </sheetData>
  <mergeCells count="7">
    <mergeCell ref="B31:M31"/>
    <mergeCell ref="L33:M33"/>
    <mergeCell ref="M8:N8"/>
    <mergeCell ref="H23:L23"/>
    <mergeCell ref="H25:L25"/>
    <mergeCell ref="J8:L8"/>
    <mergeCell ref="J10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4318-E82F-42A8-8355-19DD451A2724}">
  <dimension ref="A1:AE99"/>
  <sheetViews>
    <sheetView workbookViewId="0">
      <selection activeCell="U83" sqref="U83"/>
    </sheetView>
  </sheetViews>
  <sheetFormatPr defaultRowHeight="15" x14ac:dyDescent="0.25"/>
  <cols>
    <col min="2" max="2" width="12.7109375" customWidth="1"/>
    <col min="3" max="3" width="4.42578125" customWidth="1"/>
    <col min="5" max="5" width="2.28515625" customWidth="1"/>
    <col min="6" max="6" width="12.85546875" customWidth="1"/>
    <col min="7" max="9" width="5.7109375" customWidth="1"/>
    <col min="10" max="10" width="12.85546875" customWidth="1"/>
    <col min="11" max="11" width="2.140625" customWidth="1"/>
    <col min="12" max="12" width="7.28515625" customWidth="1"/>
    <col min="13" max="13" width="6.7109375" customWidth="1"/>
    <col min="14" max="14" width="2.42578125" customWidth="1"/>
    <col min="15" max="15" width="13.28515625" customWidth="1"/>
    <col min="16" max="16" width="13" customWidth="1"/>
    <col min="17" max="17" width="2.85546875" customWidth="1"/>
    <col min="18" max="18" width="13.85546875" customWidth="1"/>
    <col min="19" max="19" width="13.5703125" customWidth="1"/>
    <col min="20" max="20" width="2.42578125" customWidth="1"/>
    <col min="21" max="21" width="7.28515625" customWidth="1"/>
    <col min="22" max="22" width="6.7109375" customWidth="1"/>
    <col min="23" max="23" width="2.42578125" customWidth="1"/>
    <col min="24" max="24" width="13.85546875" customWidth="1"/>
    <col min="25" max="25" width="13.5703125" customWidth="1"/>
  </cols>
  <sheetData>
    <row r="1" spans="1:25" ht="18.75" x14ac:dyDescent="0.3">
      <c r="A1" s="2"/>
      <c r="B1" s="19" t="s">
        <v>3</v>
      </c>
      <c r="C1" s="2"/>
      <c r="E1" s="46" t="s">
        <v>12</v>
      </c>
    </row>
    <row r="2" spans="1:25" ht="18.75" x14ac:dyDescent="0.3">
      <c r="A2" s="2"/>
      <c r="B2" s="2"/>
      <c r="C2" s="2"/>
      <c r="D2" s="2"/>
      <c r="E2" s="2"/>
      <c r="F2" s="2"/>
      <c r="G2" s="2"/>
      <c r="H2" s="223" t="s">
        <v>483</v>
      </c>
      <c r="I2" s="223" t="s">
        <v>485</v>
      </c>
      <c r="J2" s="223" t="s">
        <v>486</v>
      </c>
      <c r="K2" s="2"/>
    </row>
    <row r="3" spans="1:25" ht="18.75" x14ac:dyDescent="0.3">
      <c r="A3" s="2"/>
      <c r="B3" s="2" t="s">
        <v>4</v>
      </c>
      <c r="C3" s="2" t="s">
        <v>8</v>
      </c>
      <c r="D3" s="2"/>
      <c r="E3" s="2"/>
      <c r="F3" s="2"/>
      <c r="G3" s="2"/>
      <c r="H3" s="223" t="s">
        <v>47</v>
      </c>
      <c r="I3" s="223" t="s">
        <v>485</v>
      </c>
      <c r="J3" s="223" t="s">
        <v>487</v>
      </c>
      <c r="K3" s="2"/>
    </row>
    <row r="4" spans="1:25" x14ac:dyDescent="0.25">
      <c r="B4" s="3"/>
    </row>
    <row r="5" spans="1:25" x14ac:dyDescent="0.25">
      <c r="B5" s="3" t="s">
        <v>113</v>
      </c>
      <c r="G5" s="222" t="s">
        <v>482</v>
      </c>
      <c r="H5" s="222"/>
      <c r="I5" s="222"/>
      <c r="R5" s="202" t="s">
        <v>11</v>
      </c>
      <c r="S5" s="202"/>
      <c r="X5" s="203" t="s">
        <v>13</v>
      </c>
      <c r="Y5" s="203"/>
    </row>
    <row r="6" spans="1:25" x14ac:dyDescent="0.25">
      <c r="A6" s="45" t="s">
        <v>97</v>
      </c>
      <c r="B6" s="1" t="s">
        <v>0</v>
      </c>
      <c r="C6" s="1"/>
      <c r="D6" s="27" t="s">
        <v>1</v>
      </c>
      <c r="E6" s="1"/>
      <c r="F6" s="1" t="s">
        <v>115</v>
      </c>
      <c r="G6" s="33" t="s">
        <v>483</v>
      </c>
      <c r="H6" s="33" t="s">
        <v>47</v>
      </c>
      <c r="I6" s="33" t="s">
        <v>484</v>
      </c>
      <c r="J6" s="172" t="s">
        <v>361</v>
      </c>
      <c r="K6" s="1"/>
      <c r="L6" s="201" t="s">
        <v>120</v>
      </c>
      <c r="M6" s="201"/>
      <c r="O6" s="55" t="s">
        <v>9</v>
      </c>
      <c r="P6" s="55" t="s">
        <v>10</v>
      </c>
      <c r="R6" s="73" t="s">
        <v>135</v>
      </c>
      <c r="S6" s="73" t="s">
        <v>71</v>
      </c>
      <c r="U6" s="205" t="s">
        <v>418</v>
      </c>
      <c r="V6" s="205"/>
      <c r="X6" s="74" t="s">
        <v>135</v>
      </c>
      <c r="Y6" s="74" t="s">
        <v>71</v>
      </c>
    </row>
    <row r="7" spans="1:25" x14ac:dyDescent="0.25">
      <c r="B7" s="3"/>
      <c r="D7" s="25"/>
      <c r="G7" s="30"/>
      <c r="H7" s="30"/>
      <c r="I7" s="30"/>
      <c r="L7" s="58"/>
      <c r="M7" s="58"/>
      <c r="O7" s="56"/>
      <c r="P7" s="56"/>
      <c r="R7" s="61"/>
      <c r="S7" s="63"/>
      <c r="U7" s="189"/>
      <c r="V7" s="189"/>
      <c r="X7" s="71"/>
      <c r="Y7" s="75"/>
    </row>
    <row r="8" spans="1:25" ht="15.75" x14ac:dyDescent="0.25">
      <c r="A8" s="48">
        <v>3</v>
      </c>
      <c r="B8" s="47">
        <f>DATE(1936,12,10)</f>
        <v>13494</v>
      </c>
      <c r="C8" s="21"/>
      <c r="D8" s="52" t="s">
        <v>2</v>
      </c>
      <c r="E8" s="21"/>
      <c r="F8" s="21" t="s">
        <v>348</v>
      </c>
      <c r="G8" s="223">
        <f>+I8-H8</f>
        <v>32</v>
      </c>
      <c r="H8" s="223">
        <v>2</v>
      </c>
      <c r="I8" s="224">
        <v>34</v>
      </c>
      <c r="J8" s="48" t="s">
        <v>467</v>
      </c>
      <c r="K8" s="21"/>
      <c r="L8" s="59">
        <v>902</v>
      </c>
      <c r="M8" s="59" t="s">
        <v>7</v>
      </c>
      <c r="N8" s="21"/>
      <c r="O8" s="57" t="s">
        <v>53</v>
      </c>
      <c r="P8" s="57" t="s">
        <v>56</v>
      </c>
      <c r="Q8" s="21"/>
      <c r="R8" s="62" t="s">
        <v>334</v>
      </c>
      <c r="S8" s="76"/>
      <c r="T8" s="21"/>
      <c r="U8" s="190">
        <v>10589</v>
      </c>
      <c r="V8" s="190" t="s">
        <v>7</v>
      </c>
      <c r="W8" s="21"/>
      <c r="X8" s="71" t="s">
        <v>117</v>
      </c>
      <c r="Y8" s="75">
        <f>+DATE(1917,6,25)</f>
        <v>6386</v>
      </c>
    </row>
    <row r="9" spans="1:25" ht="15.75" x14ac:dyDescent="0.25">
      <c r="A9" s="48"/>
      <c r="B9" s="48"/>
      <c r="C9" s="21"/>
      <c r="D9" s="52"/>
      <c r="E9" s="21"/>
      <c r="F9" s="21"/>
      <c r="G9" s="223"/>
      <c r="H9" s="223"/>
      <c r="I9" s="224"/>
      <c r="J9" s="48"/>
      <c r="K9" s="21"/>
      <c r="L9" s="59"/>
      <c r="M9" s="59"/>
      <c r="N9" s="21"/>
      <c r="O9" s="57"/>
      <c r="P9" s="57"/>
      <c r="Q9" s="21"/>
      <c r="R9" s="62"/>
      <c r="S9" s="64"/>
      <c r="T9" s="21"/>
      <c r="U9" s="190"/>
      <c r="V9" s="190"/>
      <c r="W9" s="21"/>
      <c r="X9" s="71"/>
      <c r="Y9" s="75"/>
    </row>
    <row r="10" spans="1:25" ht="15.75" x14ac:dyDescent="0.25">
      <c r="A10" s="48">
        <v>5</v>
      </c>
      <c r="B10" s="47">
        <f>DATE(1936,12,11)</f>
        <v>13495</v>
      </c>
      <c r="C10" s="21"/>
      <c r="D10" s="53" t="s">
        <v>5</v>
      </c>
      <c r="E10" s="49"/>
      <c r="F10" s="21" t="s">
        <v>348</v>
      </c>
      <c r="G10" s="223">
        <f>+I10-H10</f>
        <v>29</v>
      </c>
      <c r="H10" s="223">
        <v>9</v>
      </c>
      <c r="I10" s="224">
        <v>38</v>
      </c>
      <c r="J10" s="48" t="s">
        <v>467</v>
      </c>
      <c r="K10" s="21"/>
      <c r="L10" s="59">
        <v>3811</v>
      </c>
      <c r="M10" s="59" t="s">
        <v>122</v>
      </c>
      <c r="N10" s="21"/>
      <c r="O10" s="57" t="s">
        <v>56</v>
      </c>
      <c r="P10" s="57" t="s">
        <v>53</v>
      </c>
      <c r="Q10" s="21"/>
      <c r="R10" s="62" t="s">
        <v>334</v>
      </c>
      <c r="S10" s="76"/>
      <c r="T10" s="21"/>
      <c r="U10" s="190">
        <v>10589</v>
      </c>
      <c r="V10" s="190" t="s">
        <v>7</v>
      </c>
      <c r="W10" s="21"/>
      <c r="X10" s="71" t="s">
        <v>117</v>
      </c>
      <c r="Y10" s="75">
        <f>+DATE(1917,6,25)</f>
        <v>6386</v>
      </c>
    </row>
    <row r="11" spans="1:25" ht="15.75" x14ac:dyDescent="0.25">
      <c r="A11" s="48"/>
      <c r="B11" s="48"/>
      <c r="C11" s="21"/>
      <c r="D11" s="52"/>
      <c r="E11" s="21"/>
      <c r="F11" s="21"/>
      <c r="G11" s="223"/>
      <c r="H11" s="223"/>
      <c r="I11" s="224"/>
      <c r="J11" s="48"/>
      <c r="K11" s="21"/>
      <c r="L11" s="59"/>
      <c r="M11" s="59"/>
      <c r="N11" s="21"/>
      <c r="O11" s="57"/>
      <c r="P11" s="57"/>
      <c r="Q11" s="21"/>
      <c r="R11" s="62"/>
      <c r="S11" s="64"/>
      <c r="T11" s="21"/>
      <c r="U11" s="190"/>
      <c r="V11" s="190"/>
      <c r="W11" s="21"/>
      <c r="X11" s="71"/>
      <c r="Y11" s="75"/>
    </row>
    <row r="12" spans="1:25" ht="15.75" x14ac:dyDescent="0.25">
      <c r="A12" s="48">
        <v>7</v>
      </c>
      <c r="B12" s="47">
        <f>DATE(1937,3,30)</f>
        <v>13604</v>
      </c>
      <c r="C12" s="21"/>
      <c r="D12" s="52" t="s">
        <v>98</v>
      </c>
      <c r="E12" s="21"/>
      <c r="F12" s="21" t="s">
        <v>116</v>
      </c>
      <c r="G12" s="223">
        <f>+I12-H12</f>
        <v>25</v>
      </c>
      <c r="H12" s="223">
        <v>18</v>
      </c>
      <c r="I12" s="224">
        <v>43</v>
      </c>
      <c r="J12" s="48" t="s">
        <v>466</v>
      </c>
      <c r="K12" s="21"/>
      <c r="L12" s="59">
        <v>902</v>
      </c>
      <c r="M12" s="59" t="s">
        <v>7</v>
      </c>
      <c r="N12" s="21"/>
      <c r="O12" s="57" t="s">
        <v>53</v>
      </c>
      <c r="P12" s="57" t="s">
        <v>56</v>
      </c>
      <c r="Q12" s="21"/>
      <c r="R12" s="62" t="s">
        <v>334</v>
      </c>
      <c r="S12" s="64"/>
      <c r="T12" s="21"/>
      <c r="U12" s="190">
        <v>10538</v>
      </c>
      <c r="V12" s="190" t="s">
        <v>7</v>
      </c>
      <c r="W12" s="21"/>
      <c r="X12" s="71" t="s">
        <v>154</v>
      </c>
      <c r="Y12" s="75">
        <f>+DATE(1924,8,30)</f>
        <v>9009</v>
      </c>
    </row>
    <row r="13" spans="1:25" ht="15.75" x14ac:dyDescent="0.25">
      <c r="A13" s="48"/>
      <c r="B13" s="48"/>
      <c r="C13" s="21"/>
      <c r="D13" s="52"/>
      <c r="E13" s="21"/>
      <c r="F13" s="21"/>
      <c r="G13" s="223"/>
      <c r="H13" s="223"/>
      <c r="I13" s="224"/>
      <c r="J13" s="48"/>
      <c r="K13" s="21"/>
      <c r="L13" s="59"/>
      <c r="M13" s="59"/>
      <c r="N13" s="21"/>
      <c r="O13" s="57"/>
      <c r="P13" s="57"/>
      <c r="Q13" s="21"/>
      <c r="R13" s="62"/>
      <c r="S13" s="64"/>
      <c r="T13" s="21"/>
      <c r="U13" s="190"/>
      <c r="V13" s="190"/>
      <c r="W13" s="21"/>
      <c r="X13" s="71"/>
      <c r="Y13" s="75"/>
    </row>
    <row r="14" spans="1:25" ht="15.75" x14ac:dyDescent="0.25">
      <c r="A14" s="48">
        <v>9</v>
      </c>
      <c r="B14" s="47">
        <f>DATE(1937,3,31)</f>
        <v>13605</v>
      </c>
      <c r="C14" s="21"/>
      <c r="D14" s="52" t="s">
        <v>99</v>
      </c>
      <c r="E14" s="21"/>
      <c r="F14" s="21" t="s">
        <v>116</v>
      </c>
      <c r="G14" s="223">
        <f>+I14-H14</f>
        <v>32</v>
      </c>
      <c r="H14" s="223">
        <v>7</v>
      </c>
      <c r="I14" s="224">
        <v>39</v>
      </c>
      <c r="J14" s="48" t="s">
        <v>465</v>
      </c>
      <c r="K14" s="21"/>
      <c r="L14" s="59">
        <v>906</v>
      </c>
      <c r="M14" s="59" t="s">
        <v>7</v>
      </c>
      <c r="N14" s="21"/>
      <c r="O14" s="57" t="s">
        <v>56</v>
      </c>
      <c r="P14" s="57" t="s">
        <v>53</v>
      </c>
      <c r="Q14" s="21"/>
      <c r="R14" s="62" t="s">
        <v>153</v>
      </c>
      <c r="S14" s="64"/>
      <c r="T14" s="21"/>
      <c r="U14" s="190">
        <v>10538</v>
      </c>
      <c r="V14" s="190" t="s">
        <v>7</v>
      </c>
      <c r="W14" s="21"/>
      <c r="X14" s="71" t="s">
        <v>140</v>
      </c>
      <c r="Y14" s="75"/>
    </row>
    <row r="15" spans="1:25" ht="15.75" x14ac:dyDescent="0.25">
      <c r="A15" s="48"/>
      <c r="B15" s="48"/>
      <c r="C15" s="21"/>
      <c r="D15" s="52"/>
      <c r="E15" s="21"/>
      <c r="F15" s="21"/>
      <c r="G15" s="223"/>
      <c r="H15" s="223"/>
      <c r="I15" s="224"/>
      <c r="J15" s="48"/>
      <c r="K15" s="21"/>
      <c r="L15" s="59"/>
      <c r="M15" s="59"/>
      <c r="N15" s="21"/>
      <c r="O15" s="57"/>
      <c r="P15" s="57"/>
      <c r="Q15" s="21"/>
      <c r="R15" s="62"/>
      <c r="S15" s="64"/>
      <c r="T15" s="21"/>
      <c r="U15" s="190"/>
      <c r="V15" s="190"/>
      <c r="W15" s="21"/>
      <c r="X15" s="71"/>
      <c r="Y15" s="75"/>
    </row>
    <row r="16" spans="1:25" ht="15.75" x14ac:dyDescent="0.25">
      <c r="A16" s="48">
        <v>11</v>
      </c>
      <c r="B16" s="47">
        <f>DATE(1937,4,1)</f>
        <v>13606</v>
      </c>
      <c r="C16" s="21"/>
      <c r="D16" s="52" t="s">
        <v>98</v>
      </c>
      <c r="E16" s="21"/>
      <c r="F16" s="21" t="s">
        <v>116</v>
      </c>
      <c r="G16" s="223">
        <f>+I16-H16</f>
        <v>47</v>
      </c>
      <c r="H16" s="223">
        <v>7</v>
      </c>
      <c r="I16" s="224">
        <v>54</v>
      </c>
      <c r="J16" s="48" t="s">
        <v>468</v>
      </c>
      <c r="K16" s="21"/>
      <c r="L16" s="59">
        <v>3817</v>
      </c>
      <c r="M16" s="59" t="s">
        <v>122</v>
      </c>
      <c r="N16" s="21"/>
      <c r="O16" s="57" t="s">
        <v>53</v>
      </c>
      <c r="P16" s="57" t="s">
        <v>56</v>
      </c>
      <c r="Q16" s="21"/>
      <c r="R16" s="62" t="s">
        <v>144</v>
      </c>
      <c r="S16" s="64">
        <f>DATE(1913,6,18)</f>
        <v>4918</v>
      </c>
      <c r="T16" s="21"/>
      <c r="U16" s="190">
        <v>10538</v>
      </c>
      <c r="V16" s="190" t="s">
        <v>7</v>
      </c>
      <c r="W16" s="21"/>
      <c r="X16" s="72" t="s">
        <v>141</v>
      </c>
      <c r="Y16" s="75"/>
    </row>
    <row r="17" spans="1:31" ht="15.75" x14ac:dyDescent="0.25">
      <c r="A17" s="48"/>
      <c r="B17" s="48"/>
      <c r="C17" s="21"/>
      <c r="D17" s="52"/>
      <c r="E17" s="21"/>
      <c r="F17" s="21"/>
      <c r="G17" s="223"/>
      <c r="H17" s="223"/>
      <c r="I17" s="224"/>
      <c r="J17" s="48"/>
      <c r="K17" s="21"/>
      <c r="L17" s="59">
        <v>907</v>
      </c>
      <c r="M17" s="59" t="s">
        <v>7</v>
      </c>
      <c r="N17" s="21"/>
      <c r="O17" s="57"/>
      <c r="P17" s="57"/>
      <c r="Q17" s="21"/>
      <c r="R17" s="62" t="s">
        <v>121</v>
      </c>
      <c r="S17" s="64">
        <f>DATE(1915,3,5)</f>
        <v>5543</v>
      </c>
      <c r="T17" s="21"/>
      <c r="U17" s="190"/>
      <c r="V17" s="190"/>
      <c r="W17" s="21"/>
      <c r="X17" s="72" t="s">
        <v>147</v>
      </c>
      <c r="Y17" s="75">
        <f>+DATE(1923,9,3)</f>
        <v>8647</v>
      </c>
    </row>
    <row r="18" spans="1:31" ht="15.75" x14ac:dyDescent="0.25">
      <c r="A18" s="48"/>
      <c r="B18" s="48"/>
      <c r="C18" s="21"/>
      <c r="D18" s="52"/>
      <c r="E18" s="21"/>
      <c r="F18" s="21"/>
      <c r="G18" s="223"/>
      <c r="H18" s="223"/>
      <c r="I18" s="224"/>
      <c r="J18" s="48"/>
      <c r="K18" s="21"/>
      <c r="L18" s="59"/>
      <c r="M18" s="59"/>
      <c r="N18" s="21"/>
      <c r="O18" s="57"/>
      <c r="P18" s="57"/>
      <c r="Q18" s="21"/>
      <c r="R18" s="62"/>
      <c r="S18" s="64"/>
      <c r="T18" s="21"/>
      <c r="U18" s="190"/>
      <c r="V18" s="190"/>
      <c r="W18" s="21"/>
      <c r="X18" s="71"/>
      <c r="Y18" s="75"/>
    </row>
    <row r="19" spans="1:31" ht="15.75" x14ac:dyDescent="0.25">
      <c r="A19" s="48">
        <v>13</v>
      </c>
      <c r="B19" s="47">
        <f>DATE(1937,4,2)</f>
        <v>13607</v>
      </c>
      <c r="C19" s="21"/>
      <c r="D19" s="52" t="s">
        <v>100</v>
      </c>
      <c r="E19" s="21"/>
      <c r="F19" s="21" t="s">
        <v>116</v>
      </c>
      <c r="G19" s="223">
        <f>+I19-H19</f>
        <v>19</v>
      </c>
      <c r="H19" s="223">
        <v>10</v>
      </c>
      <c r="I19" s="224">
        <v>29</v>
      </c>
      <c r="J19" s="48" t="s">
        <v>469</v>
      </c>
      <c r="K19" s="21"/>
      <c r="L19" s="59">
        <v>3817</v>
      </c>
      <c r="M19" s="59" t="s">
        <v>122</v>
      </c>
      <c r="N19" s="21"/>
      <c r="O19" s="57" t="s">
        <v>56</v>
      </c>
      <c r="P19" s="57" t="s">
        <v>53</v>
      </c>
      <c r="Q19" s="21"/>
      <c r="R19" s="62" t="s">
        <v>144</v>
      </c>
      <c r="S19" s="64">
        <f>DATE(1913,6,18)</f>
        <v>4918</v>
      </c>
      <c r="T19" s="21"/>
      <c r="U19" s="190">
        <v>10538</v>
      </c>
      <c r="V19" s="190" t="s">
        <v>7</v>
      </c>
      <c r="W19" s="21"/>
      <c r="X19" s="72" t="s">
        <v>141</v>
      </c>
      <c r="Y19" s="75"/>
    </row>
    <row r="20" spans="1:31" ht="15.75" x14ac:dyDescent="0.25">
      <c r="A20" s="48"/>
      <c r="B20" s="48"/>
      <c r="C20" s="21"/>
      <c r="D20" s="52"/>
      <c r="E20" s="21"/>
      <c r="F20" s="21"/>
      <c r="G20" s="223"/>
      <c r="H20" s="223"/>
      <c r="I20" s="224"/>
      <c r="J20" s="48"/>
      <c r="K20" s="21"/>
      <c r="L20" s="59"/>
      <c r="M20" s="59"/>
      <c r="N20" s="21"/>
      <c r="O20" s="57"/>
      <c r="P20" s="57"/>
      <c r="Q20" s="21"/>
      <c r="R20" s="62"/>
      <c r="S20" s="64"/>
      <c r="T20" s="21"/>
      <c r="U20" s="190"/>
      <c r="V20" s="190"/>
      <c r="W20" s="21"/>
      <c r="X20" s="71"/>
      <c r="Y20" s="75"/>
    </row>
    <row r="21" spans="1:31" ht="15.75" x14ac:dyDescent="0.25">
      <c r="A21" s="48">
        <v>15</v>
      </c>
      <c r="B21" s="47">
        <f>DATE(1937,4,3)</f>
        <v>13608</v>
      </c>
      <c r="C21" s="21"/>
      <c r="D21" s="52" t="s">
        <v>98</v>
      </c>
      <c r="E21" s="21"/>
      <c r="F21" s="21" t="s">
        <v>116</v>
      </c>
      <c r="G21" s="223">
        <f>+I21-H21</f>
        <v>43</v>
      </c>
      <c r="H21" s="223">
        <v>1</v>
      </c>
      <c r="I21" s="224">
        <v>44</v>
      </c>
      <c r="J21" s="48" t="s">
        <v>469</v>
      </c>
      <c r="K21" s="21"/>
      <c r="L21" s="59">
        <v>906</v>
      </c>
      <c r="M21" s="59" t="s">
        <v>7</v>
      </c>
      <c r="N21" s="21"/>
      <c r="O21" s="57" t="s">
        <v>53</v>
      </c>
      <c r="P21" s="57" t="s">
        <v>56</v>
      </c>
      <c r="Q21" s="21"/>
      <c r="R21" s="62" t="s">
        <v>144</v>
      </c>
      <c r="S21" s="64">
        <f>DATE(1913,6,18)</f>
        <v>4918</v>
      </c>
      <c r="T21" s="21"/>
      <c r="U21" s="190">
        <v>10538</v>
      </c>
      <c r="V21" s="190" t="s">
        <v>7</v>
      </c>
      <c r="W21" s="21"/>
      <c r="X21" s="72" t="s">
        <v>118</v>
      </c>
      <c r="Y21" s="75"/>
    </row>
    <row r="22" spans="1:31" ht="15.75" x14ac:dyDescent="0.25">
      <c r="A22" s="48"/>
      <c r="B22" s="48"/>
      <c r="C22" s="21"/>
      <c r="D22" s="52"/>
      <c r="E22" s="21"/>
      <c r="F22" s="21"/>
      <c r="G22" s="223"/>
      <c r="H22" s="223"/>
      <c r="I22" s="224"/>
      <c r="J22" s="48"/>
      <c r="K22" s="21"/>
      <c r="L22" s="59">
        <v>909</v>
      </c>
      <c r="M22" s="59" t="s">
        <v>7</v>
      </c>
      <c r="N22" s="21"/>
      <c r="O22" s="57"/>
      <c r="P22" s="57"/>
      <c r="Q22" s="21"/>
      <c r="R22" s="62" t="s">
        <v>139</v>
      </c>
      <c r="S22" s="64"/>
      <c r="T22" s="21"/>
      <c r="U22" s="190"/>
      <c r="V22" s="190"/>
      <c r="W22" s="21"/>
      <c r="X22" s="71" t="s">
        <v>152</v>
      </c>
      <c r="Y22" s="75">
        <f>+DATE(1928,9,4)</f>
        <v>10475</v>
      </c>
    </row>
    <row r="23" spans="1:31" ht="15.75" x14ac:dyDescent="0.25">
      <c r="A23" s="48"/>
      <c r="B23" s="48"/>
      <c r="C23" s="21"/>
      <c r="D23" s="52"/>
      <c r="E23" s="21"/>
      <c r="F23" s="21"/>
      <c r="G23" s="223"/>
      <c r="H23" s="223"/>
      <c r="I23" s="224"/>
      <c r="J23" s="48"/>
      <c r="K23" s="21"/>
      <c r="L23" s="59"/>
      <c r="M23" s="59"/>
      <c r="N23" s="21"/>
      <c r="O23" s="57"/>
      <c r="P23" s="57"/>
      <c r="Q23" s="21"/>
      <c r="R23" s="62"/>
      <c r="S23" s="64"/>
      <c r="T23" s="21"/>
      <c r="U23" s="190"/>
      <c r="V23" s="190"/>
      <c r="W23" s="21"/>
      <c r="X23" s="71"/>
      <c r="Y23" s="75"/>
    </row>
    <row r="24" spans="1:31" ht="15.75" x14ac:dyDescent="0.25">
      <c r="A24" s="48">
        <v>17</v>
      </c>
      <c r="B24" s="47">
        <f>DATE(1937,4,4)</f>
        <v>13609</v>
      </c>
      <c r="C24" s="21"/>
      <c r="D24" s="52" t="s">
        <v>99</v>
      </c>
      <c r="E24" s="21"/>
      <c r="F24" s="21" t="s">
        <v>116</v>
      </c>
      <c r="G24" s="223">
        <f>+I24-H24</f>
        <v>0</v>
      </c>
      <c r="H24" s="223">
        <v>68</v>
      </c>
      <c r="I24" s="224">
        <v>68</v>
      </c>
      <c r="J24" s="48" t="s">
        <v>469</v>
      </c>
      <c r="K24" s="21"/>
      <c r="L24" s="60">
        <v>914</v>
      </c>
      <c r="M24" s="60" t="s">
        <v>7</v>
      </c>
      <c r="N24" s="21"/>
      <c r="O24" s="57" t="s">
        <v>56</v>
      </c>
      <c r="P24" s="57" t="s">
        <v>53</v>
      </c>
      <c r="Q24" s="21"/>
      <c r="R24" s="62" t="s">
        <v>139</v>
      </c>
      <c r="S24" s="64"/>
      <c r="T24" s="21"/>
      <c r="U24" s="190">
        <v>10538</v>
      </c>
      <c r="V24" s="190" t="s">
        <v>7</v>
      </c>
      <c r="W24" s="21"/>
      <c r="X24" s="71" t="s">
        <v>152</v>
      </c>
      <c r="Y24" s="75">
        <f>+DATE(1928,9,4)</f>
        <v>10475</v>
      </c>
    </row>
    <row r="25" spans="1:31" ht="15.75" x14ac:dyDescent="0.25">
      <c r="A25" s="48"/>
      <c r="B25" s="48"/>
      <c r="C25" s="21"/>
      <c r="D25" s="52"/>
      <c r="E25" s="21"/>
      <c r="F25" s="21"/>
      <c r="G25" s="223"/>
      <c r="H25" s="223"/>
      <c r="I25" s="224"/>
      <c r="J25" s="48"/>
      <c r="K25" s="21"/>
      <c r="L25" s="60"/>
      <c r="M25" s="60"/>
      <c r="N25" s="21"/>
      <c r="O25" s="57"/>
      <c r="P25" s="57"/>
      <c r="Q25" s="21"/>
      <c r="R25" s="62"/>
      <c r="S25" s="64"/>
      <c r="T25" s="21"/>
      <c r="U25" s="190"/>
      <c r="V25" s="190"/>
      <c r="W25" s="21"/>
      <c r="X25" s="71"/>
      <c r="Y25" s="75"/>
    </row>
    <row r="26" spans="1:31" ht="15.75" x14ac:dyDescent="0.25">
      <c r="A26" s="48">
        <v>20</v>
      </c>
      <c r="B26" s="47">
        <f>DATE(1937,4,5)</f>
        <v>13610</v>
      </c>
      <c r="C26" s="21"/>
      <c r="D26" s="52" t="s">
        <v>101</v>
      </c>
      <c r="E26" s="21"/>
      <c r="F26" s="21" t="s">
        <v>348</v>
      </c>
      <c r="G26" s="223">
        <f>+I26-H26</f>
        <v>28</v>
      </c>
      <c r="H26" s="223">
        <v>7</v>
      </c>
      <c r="I26" s="224">
        <v>35</v>
      </c>
      <c r="J26" s="48" t="s">
        <v>470</v>
      </c>
      <c r="K26" s="21"/>
      <c r="L26" s="60">
        <v>906</v>
      </c>
      <c r="M26" s="60" t="s">
        <v>7</v>
      </c>
      <c r="N26" s="21"/>
      <c r="O26" s="57" t="s">
        <v>53</v>
      </c>
      <c r="P26" s="57" t="s">
        <v>56</v>
      </c>
      <c r="Q26" s="21"/>
      <c r="R26" s="62" t="s">
        <v>144</v>
      </c>
      <c r="S26" s="64">
        <f>DATE(1913,6,18)</f>
        <v>4918</v>
      </c>
      <c r="T26" s="21"/>
      <c r="U26" s="190">
        <v>10538</v>
      </c>
      <c r="V26" s="190" t="s">
        <v>7</v>
      </c>
      <c r="W26" s="21"/>
      <c r="X26" s="71" t="s">
        <v>151</v>
      </c>
      <c r="Y26" s="75"/>
    </row>
    <row r="27" spans="1:31" ht="15.75" x14ac:dyDescent="0.25">
      <c r="A27" s="48"/>
      <c r="B27" s="48"/>
      <c r="C27" s="21"/>
      <c r="D27" s="52"/>
      <c r="E27" s="21"/>
      <c r="F27" s="21"/>
      <c r="G27" s="223"/>
      <c r="H27" s="223"/>
      <c r="I27" s="224"/>
      <c r="J27" s="48"/>
      <c r="K27" s="21"/>
      <c r="L27" s="60"/>
      <c r="M27" s="60"/>
      <c r="N27" s="21"/>
      <c r="O27" s="57"/>
      <c r="P27" s="57"/>
      <c r="Q27" s="21"/>
      <c r="R27" s="62"/>
      <c r="S27" s="64"/>
      <c r="T27" s="21"/>
      <c r="U27" s="190"/>
      <c r="V27" s="190"/>
      <c r="W27" s="21"/>
      <c r="X27" s="71"/>
      <c r="Y27" s="75"/>
    </row>
    <row r="28" spans="1:31" ht="15.75" x14ac:dyDescent="0.25">
      <c r="A28" s="48">
        <v>22</v>
      </c>
      <c r="B28" s="47">
        <f>DATE(1937,4,6)</f>
        <v>13611</v>
      </c>
      <c r="C28" s="21"/>
      <c r="D28" s="52" t="s">
        <v>102</v>
      </c>
      <c r="E28" s="21"/>
      <c r="F28" s="21" t="s">
        <v>348</v>
      </c>
      <c r="G28" s="223">
        <f>+I28-H28</f>
        <v>17</v>
      </c>
      <c r="H28" s="223">
        <v>18</v>
      </c>
      <c r="I28" s="224">
        <v>35</v>
      </c>
      <c r="J28" s="48" t="s">
        <v>467</v>
      </c>
      <c r="K28" s="21"/>
      <c r="L28" s="60">
        <v>912</v>
      </c>
      <c r="M28" s="60" t="s">
        <v>7</v>
      </c>
      <c r="N28" s="21"/>
      <c r="O28" s="57" t="s">
        <v>56</v>
      </c>
      <c r="P28" s="57" t="s">
        <v>53</v>
      </c>
      <c r="Q28" s="21"/>
      <c r="R28" s="62" t="s">
        <v>144</v>
      </c>
      <c r="S28" s="64">
        <f>DATE(1913,6,18)</f>
        <v>4918</v>
      </c>
      <c r="T28" s="21"/>
      <c r="U28" s="190">
        <v>10538</v>
      </c>
      <c r="V28" s="190" t="s">
        <v>7</v>
      </c>
      <c r="W28" s="21"/>
      <c r="X28" s="71" t="s">
        <v>151</v>
      </c>
      <c r="Y28" s="75"/>
    </row>
    <row r="29" spans="1:31" ht="15.75" x14ac:dyDescent="0.25">
      <c r="A29" s="48"/>
      <c r="B29" s="48"/>
      <c r="C29" s="21"/>
      <c r="D29" s="52"/>
      <c r="E29" s="21"/>
      <c r="F29" s="21"/>
      <c r="G29" s="223"/>
      <c r="H29" s="223"/>
      <c r="I29" s="224"/>
      <c r="J29" s="48"/>
      <c r="K29" s="21"/>
      <c r="L29" s="60"/>
      <c r="M29" s="60"/>
      <c r="N29" s="21"/>
      <c r="O29" s="57"/>
      <c r="P29" s="57"/>
      <c r="Q29" s="21"/>
      <c r="R29" s="62"/>
      <c r="S29" s="64"/>
      <c r="T29" s="21"/>
      <c r="U29" s="191"/>
      <c r="V29" s="191"/>
      <c r="W29" s="21"/>
      <c r="X29" s="71"/>
      <c r="Y29" s="75"/>
    </row>
    <row r="30" spans="1:31" ht="15.75" x14ac:dyDescent="0.25">
      <c r="A30" s="48">
        <v>24</v>
      </c>
      <c r="B30" s="47">
        <f>DATE(1937,4,7)</f>
        <v>13612</v>
      </c>
      <c r="C30" s="21"/>
      <c r="D30" s="52" t="s">
        <v>103</v>
      </c>
      <c r="E30" s="21"/>
      <c r="F30" s="21" t="s">
        <v>348</v>
      </c>
      <c r="G30" s="223">
        <f>+I30-H30</f>
        <v>26</v>
      </c>
      <c r="H30" s="223">
        <v>5</v>
      </c>
      <c r="I30" s="224">
        <v>31</v>
      </c>
      <c r="J30" s="48" t="s">
        <v>470</v>
      </c>
      <c r="K30" s="21"/>
      <c r="L30" s="60">
        <v>914</v>
      </c>
      <c r="M30" s="60" t="s">
        <v>7</v>
      </c>
      <c r="N30" s="21"/>
      <c r="O30" s="57" t="s">
        <v>53</v>
      </c>
      <c r="P30" s="57" t="s">
        <v>56</v>
      </c>
      <c r="Q30" s="21"/>
      <c r="R30" s="62" t="s">
        <v>148</v>
      </c>
      <c r="S30" s="64"/>
      <c r="T30" s="21"/>
      <c r="U30" s="190">
        <v>10538</v>
      </c>
      <c r="V30" s="190" t="s">
        <v>7</v>
      </c>
      <c r="W30" s="21"/>
      <c r="X30" s="71" t="s">
        <v>147</v>
      </c>
      <c r="Y30" s="75">
        <f>+DATE(1923,9,3)</f>
        <v>8647</v>
      </c>
    </row>
    <row r="31" spans="1:31" ht="15.75" x14ac:dyDescent="0.25">
      <c r="A31" s="48"/>
      <c r="B31" s="21"/>
      <c r="C31" s="21"/>
      <c r="D31" s="52"/>
      <c r="E31" s="21"/>
      <c r="F31" s="21"/>
      <c r="G31" s="223"/>
      <c r="H31" s="223"/>
      <c r="I31" s="224"/>
      <c r="J31" s="48"/>
      <c r="K31" s="21"/>
      <c r="L31" s="60"/>
      <c r="M31" s="60"/>
      <c r="N31" s="21"/>
      <c r="O31" s="57"/>
      <c r="P31" s="57"/>
      <c r="Q31" s="21"/>
      <c r="R31" s="62"/>
      <c r="S31" s="64"/>
      <c r="T31" s="21"/>
      <c r="U31" s="190"/>
      <c r="V31" s="190"/>
      <c r="W31" s="21"/>
      <c r="X31" s="71"/>
      <c r="Y31" s="75"/>
    </row>
    <row r="32" spans="1:31" ht="15.75" x14ac:dyDescent="0.25">
      <c r="A32" s="48">
        <v>26</v>
      </c>
      <c r="B32" s="47">
        <f>DATE(1937,4,8)</f>
        <v>13613</v>
      </c>
      <c r="C32" s="21"/>
      <c r="D32" s="54" t="s">
        <v>105</v>
      </c>
      <c r="E32" s="50"/>
      <c r="F32" s="21" t="s">
        <v>348</v>
      </c>
      <c r="G32" s="223">
        <f>+I32-H32</f>
        <v>26</v>
      </c>
      <c r="H32" s="223">
        <v>4</v>
      </c>
      <c r="I32" s="224">
        <v>30</v>
      </c>
      <c r="J32" s="48" t="s">
        <v>468</v>
      </c>
      <c r="K32" s="21"/>
      <c r="L32" s="60">
        <v>3813</v>
      </c>
      <c r="M32" s="60" t="s">
        <v>122</v>
      </c>
      <c r="N32" s="21"/>
      <c r="O32" s="57" t="s">
        <v>56</v>
      </c>
      <c r="P32" s="57" t="s">
        <v>53</v>
      </c>
      <c r="Q32" s="21"/>
      <c r="R32" s="62" t="s">
        <v>148</v>
      </c>
      <c r="S32" s="64"/>
      <c r="T32" s="21"/>
      <c r="U32" s="190">
        <v>10538</v>
      </c>
      <c r="V32" s="190" t="s">
        <v>7</v>
      </c>
      <c r="W32" s="21"/>
      <c r="X32" s="71" t="s">
        <v>147</v>
      </c>
      <c r="Y32" s="75">
        <f>+DATE(1923,9,3)</f>
        <v>8647</v>
      </c>
      <c r="AA32" t="s">
        <v>149</v>
      </c>
      <c r="AE32" t="s">
        <v>150</v>
      </c>
    </row>
    <row r="33" spans="1:25" ht="15.75" x14ac:dyDescent="0.25">
      <c r="A33" s="48"/>
      <c r="B33" s="48"/>
      <c r="C33" s="21"/>
      <c r="D33" s="52"/>
      <c r="E33" s="21"/>
      <c r="F33" s="21"/>
      <c r="G33" s="223"/>
      <c r="H33" s="223"/>
      <c r="I33" s="224"/>
      <c r="J33" s="48"/>
      <c r="K33" s="21"/>
      <c r="L33" s="60"/>
      <c r="M33" s="60"/>
      <c r="N33" s="21"/>
      <c r="O33" s="57"/>
      <c r="P33" s="57"/>
      <c r="Q33" s="21"/>
      <c r="R33" s="62"/>
      <c r="S33" s="64"/>
      <c r="T33" s="21"/>
      <c r="U33" s="190"/>
      <c r="V33" s="190"/>
      <c r="W33" s="21"/>
      <c r="X33" s="71"/>
      <c r="Y33" s="75"/>
    </row>
    <row r="34" spans="1:25" ht="15.75" x14ac:dyDescent="0.25">
      <c r="A34" s="48">
        <v>28</v>
      </c>
      <c r="B34" s="47">
        <f>DATE(1937,4,9)</f>
        <v>13614</v>
      </c>
      <c r="C34" s="21"/>
      <c r="D34" s="52" t="s">
        <v>104</v>
      </c>
      <c r="E34" s="21"/>
      <c r="F34" s="21" t="s">
        <v>348</v>
      </c>
      <c r="G34" s="223">
        <f>+I34-H34</f>
        <v>26</v>
      </c>
      <c r="H34" s="223">
        <v>7</v>
      </c>
      <c r="I34" s="224">
        <v>33</v>
      </c>
      <c r="J34" s="48" t="s">
        <v>471</v>
      </c>
      <c r="K34" s="21"/>
      <c r="L34" s="60">
        <v>3817</v>
      </c>
      <c r="M34" s="60" t="s">
        <v>122</v>
      </c>
      <c r="N34" s="21"/>
      <c r="O34" s="57" t="s">
        <v>53</v>
      </c>
      <c r="P34" s="57" t="s">
        <v>56</v>
      </c>
      <c r="Q34" s="21"/>
      <c r="R34" s="62" t="s">
        <v>145</v>
      </c>
      <c r="S34" s="64"/>
      <c r="T34" s="21"/>
      <c r="U34" s="190">
        <v>10538</v>
      </c>
      <c r="V34" s="190" t="s">
        <v>7</v>
      </c>
      <c r="W34" s="21"/>
      <c r="X34" s="71" t="s">
        <v>146</v>
      </c>
      <c r="Y34" s="75">
        <f>+DATE(1923,9,8)</f>
        <v>8652</v>
      </c>
    </row>
    <row r="35" spans="1:25" ht="15.75" x14ac:dyDescent="0.25">
      <c r="A35" s="48"/>
      <c r="B35" s="21"/>
      <c r="C35" s="21"/>
      <c r="D35" s="52"/>
      <c r="E35" s="21"/>
      <c r="F35" s="21"/>
      <c r="G35" s="223"/>
      <c r="H35" s="223"/>
      <c r="I35" s="224"/>
      <c r="J35" s="48"/>
      <c r="K35" s="21"/>
      <c r="L35" s="60"/>
      <c r="M35" s="60"/>
      <c r="N35" s="21"/>
      <c r="O35" s="57"/>
      <c r="P35" s="57"/>
      <c r="Q35" s="21"/>
      <c r="R35" s="62"/>
      <c r="S35" s="64"/>
      <c r="T35" s="21"/>
      <c r="U35" s="191"/>
      <c r="V35" s="191"/>
      <c r="W35" s="21"/>
      <c r="X35" s="71"/>
      <c r="Y35" s="75"/>
    </row>
    <row r="36" spans="1:25" ht="15.75" x14ac:dyDescent="0.25">
      <c r="A36" s="48">
        <v>30</v>
      </c>
      <c r="B36" s="47">
        <f>DATE(1937,4,10)</f>
        <v>13615</v>
      </c>
      <c r="C36" s="21"/>
      <c r="D36" s="54" t="s">
        <v>105</v>
      </c>
      <c r="E36" s="50"/>
      <c r="F36" s="21" t="s">
        <v>348</v>
      </c>
      <c r="G36" s="223">
        <f>+I36-H36</f>
        <v>18</v>
      </c>
      <c r="H36" s="223">
        <v>7</v>
      </c>
      <c r="I36" s="224">
        <v>25</v>
      </c>
      <c r="J36" s="48" t="s">
        <v>467</v>
      </c>
      <c r="K36" s="21"/>
      <c r="L36" s="60">
        <v>3818</v>
      </c>
      <c r="M36" s="60" t="s">
        <v>122</v>
      </c>
      <c r="N36" s="21"/>
      <c r="O36" s="57" t="s">
        <v>56</v>
      </c>
      <c r="P36" s="57" t="s">
        <v>53</v>
      </c>
      <c r="Q36" s="21"/>
      <c r="R36" s="62" t="s">
        <v>145</v>
      </c>
      <c r="S36" s="64"/>
      <c r="T36" s="21"/>
      <c r="U36" s="190">
        <v>10538</v>
      </c>
      <c r="V36" s="190" t="s">
        <v>7</v>
      </c>
      <c r="W36" s="21"/>
      <c r="X36" s="71" t="s">
        <v>146</v>
      </c>
      <c r="Y36" s="75">
        <f>+DATE(1923,9,8)</f>
        <v>8652</v>
      </c>
    </row>
    <row r="37" spans="1:25" ht="15.75" x14ac:dyDescent="0.25">
      <c r="A37" s="48"/>
      <c r="B37" s="48"/>
      <c r="C37" s="21"/>
      <c r="D37" s="52"/>
      <c r="E37" s="21"/>
      <c r="F37" s="21"/>
      <c r="G37" s="223"/>
      <c r="H37" s="223"/>
      <c r="I37" s="224"/>
      <c r="J37" s="48"/>
      <c r="K37" s="21"/>
      <c r="L37" s="60"/>
      <c r="M37" s="60"/>
      <c r="N37" s="21"/>
      <c r="O37" s="57"/>
      <c r="P37" s="57"/>
      <c r="Q37" s="21"/>
      <c r="R37" s="62"/>
      <c r="S37" s="64"/>
      <c r="T37" s="21"/>
      <c r="U37" s="190"/>
      <c r="V37" s="190"/>
      <c r="W37" s="21"/>
      <c r="X37" s="71"/>
      <c r="Y37" s="75"/>
    </row>
    <row r="38" spans="1:25" ht="15.75" x14ac:dyDescent="0.25">
      <c r="A38" s="48">
        <v>31</v>
      </c>
      <c r="B38" s="47">
        <f>DATE(1937,4,10)</f>
        <v>13615</v>
      </c>
      <c r="C38" s="21"/>
      <c r="D38" s="52" t="s">
        <v>106</v>
      </c>
      <c r="E38" s="21"/>
      <c r="F38" s="21" t="s">
        <v>348</v>
      </c>
      <c r="G38" s="223">
        <f>+I38-H38</f>
        <v>36</v>
      </c>
      <c r="H38" s="223">
        <v>4</v>
      </c>
      <c r="I38" s="224">
        <v>40</v>
      </c>
      <c r="J38" s="48" t="s">
        <v>467</v>
      </c>
      <c r="K38" s="21"/>
      <c r="L38" s="60">
        <v>3817</v>
      </c>
      <c r="M38" s="60" t="s">
        <v>122</v>
      </c>
      <c r="N38" s="21"/>
      <c r="O38" s="57" t="s">
        <v>53</v>
      </c>
      <c r="P38" s="57" t="s">
        <v>56</v>
      </c>
      <c r="Q38" s="21"/>
      <c r="R38" s="62" t="s">
        <v>144</v>
      </c>
      <c r="S38" s="64">
        <f>DATE(1913,6,18)</f>
        <v>4918</v>
      </c>
      <c r="T38" s="21"/>
      <c r="U38" s="190">
        <v>10538</v>
      </c>
      <c r="V38" s="190" t="s">
        <v>7</v>
      </c>
      <c r="W38" s="21"/>
      <c r="X38" s="71" t="s">
        <v>140</v>
      </c>
      <c r="Y38" s="75"/>
    </row>
    <row r="39" spans="1:25" ht="15.75" x14ac:dyDescent="0.25">
      <c r="A39" s="48"/>
      <c r="B39" s="21"/>
      <c r="C39" s="21"/>
      <c r="D39" s="52"/>
      <c r="E39" s="21"/>
      <c r="F39" s="21"/>
      <c r="G39" s="223"/>
      <c r="H39" s="223"/>
      <c r="I39" s="224"/>
      <c r="J39" s="48"/>
      <c r="K39" s="21"/>
      <c r="L39" s="60"/>
      <c r="M39" s="60"/>
      <c r="N39" s="21"/>
      <c r="O39" s="57"/>
      <c r="P39" s="57"/>
      <c r="Q39" s="21"/>
      <c r="R39" s="62"/>
      <c r="S39" s="64"/>
      <c r="T39" s="21"/>
      <c r="U39" s="190"/>
      <c r="V39" s="190"/>
      <c r="W39" s="21"/>
      <c r="X39" s="71"/>
      <c r="Y39" s="75"/>
    </row>
    <row r="40" spans="1:25" ht="15.75" x14ac:dyDescent="0.25">
      <c r="A40" s="48">
        <v>33</v>
      </c>
      <c r="B40" s="47">
        <f>DATE(1937,4,12)</f>
        <v>13617</v>
      </c>
      <c r="C40" s="21"/>
      <c r="D40" s="52" t="s">
        <v>107</v>
      </c>
      <c r="E40" s="21"/>
      <c r="F40" s="21" t="s">
        <v>348</v>
      </c>
      <c r="G40" s="223">
        <f>+I40-H40</f>
        <v>12</v>
      </c>
      <c r="H40" s="223">
        <v>34</v>
      </c>
      <c r="I40" s="224">
        <v>46</v>
      </c>
      <c r="J40" s="48" t="s">
        <v>471</v>
      </c>
      <c r="K40" s="21"/>
      <c r="L40" s="60">
        <v>6300</v>
      </c>
      <c r="M40" s="60" t="s">
        <v>34</v>
      </c>
      <c r="N40" s="21"/>
      <c r="O40" s="57" t="s">
        <v>56</v>
      </c>
      <c r="P40" s="57" t="s">
        <v>53</v>
      </c>
      <c r="Q40" s="21"/>
      <c r="R40" s="62" t="s">
        <v>144</v>
      </c>
      <c r="S40" s="64">
        <f>DATE(1913,6,18)</f>
        <v>4918</v>
      </c>
      <c r="T40" s="21"/>
      <c r="U40" s="190">
        <v>10538</v>
      </c>
      <c r="V40" s="190" t="s">
        <v>7</v>
      </c>
      <c r="W40" s="21"/>
      <c r="X40" s="71" t="s">
        <v>140</v>
      </c>
      <c r="Y40" s="75"/>
    </row>
    <row r="41" spans="1:25" ht="15.75" x14ac:dyDescent="0.25">
      <c r="A41" s="48"/>
      <c r="B41" s="48"/>
      <c r="C41" s="21"/>
      <c r="D41" s="52"/>
      <c r="E41" s="21"/>
      <c r="F41" s="21"/>
      <c r="G41" s="223"/>
      <c r="H41" s="223"/>
      <c r="I41" s="224"/>
      <c r="J41" s="48"/>
      <c r="K41" s="21"/>
      <c r="L41" s="60"/>
      <c r="M41" s="60"/>
      <c r="N41" s="21"/>
      <c r="O41" s="57"/>
      <c r="P41" s="57"/>
      <c r="Q41" s="21"/>
      <c r="R41" s="62"/>
      <c r="S41" s="64"/>
      <c r="T41" s="21"/>
      <c r="U41" s="190"/>
      <c r="V41" s="190"/>
      <c r="W41" s="21"/>
      <c r="X41" s="71"/>
      <c r="Y41" s="75"/>
    </row>
    <row r="42" spans="1:25" ht="15.75" x14ac:dyDescent="0.25">
      <c r="A42" s="48">
        <v>35</v>
      </c>
      <c r="B42" s="47">
        <f>DATE(1937,4,13)</f>
        <v>13618</v>
      </c>
      <c r="C42" s="21"/>
      <c r="D42" s="52" t="s">
        <v>104</v>
      </c>
      <c r="E42" s="21"/>
      <c r="F42" s="21" t="s">
        <v>348</v>
      </c>
      <c r="G42" s="223">
        <f>+I42-H42</f>
        <v>20</v>
      </c>
      <c r="H42" s="223">
        <v>21</v>
      </c>
      <c r="I42" s="224">
        <v>41</v>
      </c>
      <c r="J42" s="200" t="s">
        <v>472</v>
      </c>
      <c r="K42" s="21"/>
      <c r="L42" s="60">
        <v>904</v>
      </c>
      <c r="M42" s="60" t="s">
        <v>7</v>
      </c>
      <c r="N42" s="21"/>
      <c r="O42" s="57" t="s">
        <v>53</v>
      </c>
      <c r="P42" s="57" t="s">
        <v>56</v>
      </c>
      <c r="Q42" s="21"/>
      <c r="R42" s="62" t="s">
        <v>143</v>
      </c>
      <c r="S42" s="64">
        <f>+DATE(1907,4,6)</f>
        <v>2653</v>
      </c>
      <c r="T42" s="21"/>
      <c r="U42" s="190">
        <v>10538</v>
      </c>
      <c r="V42" s="190" t="s">
        <v>7</v>
      </c>
      <c r="W42" s="21"/>
      <c r="X42" s="71" t="s">
        <v>140</v>
      </c>
      <c r="Y42" s="75"/>
    </row>
    <row r="43" spans="1:25" ht="15.75" x14ac:dyDescent="0.25">
      <c r="A43" s="48"/>
      <c r="B43" s="21"/>
      <c r="C43" s="21"/>
      <c r="D43" s="52"/>
      <c r="E43" s="21"/>
      <c r="F43" s="21"/>
      <c r="G43" s="223"/>
      <c r="H43" s="223"/>
      <c r="I43" s="224"/>
      <c r="J43" s="48"/>
      <c r="K43" s="21"/>
      <c r="L43" s="60"/>
      <c r="M43" s="60"/>
      <c r="N43" s="21"/>
      <c r="O43" s="57"/>
      <c r="P43" s="57"/>
      <c r="Q43" s="21"/>
      <c r="R43" s="62"/>
      <c r="S43" s="64"/>
      <c r="T43" s="21"/>
      <c r="U43" s="190"/>
      <c r="V43" s="190"/>
      <c r="W43" s="21"/>
      <c r="X43" s="71"/>
      <c r="Y43" s="75"/>
    </row>
    <row r="44" spans="1:25" ht="15.75" x14ac:dyDescent="0.25">
      <c r="A44" s="48">
        <v>37</v>
      </c>
      <c r="B44" s="47">
        <f>DATE(1937,4,13)</f>
        <v>13618</v>
      </c>
      <c r="C44" s="21"/>
      <c r="D44" s="53" t="s">
        <v>108</v>
      </c>
      <c r="E44" s="49"/>
      <c r="F44" s="21" t="s">
        <v>348</v>
      </c>
      <c r="G44" s="223">
        <f>+I44-H44</f>
        <v>24</v>
      </c>
      <c r="H44" s="223">
        <v>14</v>
      </c>
      <c r="I44" s="224">
        <v>38</v>
      </c>
      <c r="J44" s="48" t="s">
        <v>471</v>
      </c>
      <c r="K44" s="21"/>
      <c r="L44" s="60">
        <v>908</v>
      </c>
      <c r="M44" s="60" t="s">
        <v>7</v>
      </c>
      <c r="N44" s="21"/>
      <c r="O44" s="57" t="s">
        <v>56</v>
      </c>
      <c r="P44" s="57" t="s">
        <v>53</v>
      </c>
      <c r="Q44" s="21"/>
      <c r="R44" s="62" t="s">
        <v>143</v>
      </c>
      <c r="S44" s="64">
        <f>+DATE(1907,4,6)</f>
        <v>2653</v>
      </c>
      <c r="T44" s="21"/>
      <c r="U44" s="190">
        <v>10538</v>
      </c>
      <c r="V44" s="190" t="s">
        <v>7</v>
      </c>
      <c r="W44" s="21"/>
      <c r="X44" s="71" t="s">
        <v>140</v>
      </c>
      <c r="Y44" s="75"/>
    </row>
    <row r="45" spans="1:25" ht="15.75" x14ac:dyDescent="0.25">
      <c r="A45" s="48"/>
      <c r="B45" s="48"/>
      <c r="C45" s="21"/>
      <c r="D45" s="52"/>
      <c r="E45" s="21"/>
      <c r="F45" s="21"/>
      <c r="G45" s="223"/>
      <c r="H45" s="223"/>
      <c r="I45" s="224"/>
      <c r="J45" s="48"/>
      <c r="K45" s="21"/>
      <c r="L45" s="60"/>
      <c r="M45" s="60"/>
      <c r="N45" s="21"/>
      <c r="O45" s="57"/>
      <c r="P45" s="57"/>
      <c r="Q45" s="21"/>
      <c r="R45" s="62"/>
      <c r="S45" s="64"/>
      <c r="T45" s="21"/>
      <c r="U45" s="191"/>
      <c r="V45" s="191"/>
      <c r="W45" s="21"/>
      <c r="X45" s="71"/>
      <c r="Y45" s="75"/>
    </row>
    <row r="46" spans="1:25" ht="15.75" x14ac:dyDescent="0.25">
      <c r="A46" s="48">
        <v>39</v>
      </c>
      <c r="B46" s="47">
        <f>DATE(1937,4,23)</f>
        <v>13628</v>
      </c>
      <c r="C46" s="21"/>
      <c r="D46" s="52" t="s">
        <v>99</v>
      </c>
      <c r="E46" s="21"/>
      <c r="F46" s="21" t="s">
        <v>481</v>
      </c>
      <c r="G46" s="223">
        <f>+I46-H46</f>
        <v>58</v>
      </c>
      <c r="H46" s="223">
        <v>7</v>
      </c>
      <c r="I46" s="224">
        <v>65</v>
      </c>
      <c r="J46" s="48" t="s">
        <v>473</v>
      </c>
      <c r="K46" s="21"/>
      <c r="L46" s="60">
        <v>909</v>
      </c>
      <c r="M46" s="60" t="s">
        <v>7</v>
      </c>
      <c r="N46" s="21"/>
      <c r="O46" s="57" t="s">
        <v>53</v>
      </c>
      <c r="P46" s="57" t="s">
        <v>56</v>
      </c>
      <c r="Q46" s="21"/>
      <c r="R46" s="62" t="s">
        <v>145</v>
      </c>
      <c r="S46" s="64"/>
      <c r="T46" s="21"/>
      <c r="U46" s="191">
        <v>1911</v>
      </c>
      <c r="V46" s="191" t="s">
        <v>122</v>
      </c>
      <c r="W46" s="21"/>
      <c r="X46" s="71" t="s">
        <v>141</v>
      </c>
      <c r="Y46" s="75"/>
    </row>
    <row r="47" spans="1:25" ht="15.75" x14ac:dyDescent="0.25">
      <c r="A47" s="48"/>
      <c r="B47" s="47"/>
      <c r="C47" s="21"/>
      <c r="D47" s="52"/>
      <c r="E47" s="21"/>
      <c r="F47" s="21"/>
      <c r="G47" s="223"/>
      <c r="H47" s="223"/>
      <c r="I47" s="224"/>
      <c r="J47" s="48"/>
      <c r="K47" s="21"/>
      <c r="L47" s="60">
        <v>914</v>
      </c>
      <c r="M47" s="60" t="s">
        <v>7</v>
      </c>
      <c r="N47" s="21"/>
      <c r="O47" s="57"/>
      <c r="P47" s="57"/>
      <c r="Q47" s="21"/>
      <c r="R47" s="62" t="s">
        <v>139</v>
      </c>
      <c r="S47" s="64"/>
      <c r="T47" s="21"/>
      <c r="U47" s="191"/>
      <c r="V47" s="191"/>
      <c r="W47" s="21"/>
      <c r="X47" s="71" t="s">
        <v>117</v>
      </c>
      <c r="Y47" s="75">
        <f>+DATE(1917,6,25)</f>
        <v>6386</v>
      </c>
    </row>
    <row r="48" spans="1:25" ht="15.75" x14ac:dyDescent="0.25">
      <c r="A48" s="48"/>
      <c r="B48" s="21"/>
      <c r="C48" s="21"/>
      <c r="D48" s="52"/>
      <c r="E48" s="21"/>
      <c r="F48" s="21"/>
      <c r="G48" s="223"/>
      <c r="H48" s="223"/>
      <c r="I48" s="224"/>
      <c r="J48" s="48"/>
      <c r="K48" s="21"/>
      <c r="L48" s="60"/>
      <c r="M48" s="60"/>
      <c r="N48" s="21"/>
      <c r="O48" s="57"/>
      <c r="P48" s="57"/>
      <c r="Q48" s="21"/>
      <c r="R48" s="62"/>
      <c r="S48" s="64"/>
      <c r="T48" s="21"/>
      <c r="U48" s="191"/>
      <c r="V48" s="191"/>
      <c r="W48" s="21"/>
      <c r="X48" s="71"/>
      <c r="Y48" s="75"/>
    </row>
    <row r="49" spans="1:25" ht="15.75" x14ac:dyDescent="0.25">
      <c r="A49" s="48">
        <v>42</v>
      </c>
      <c r="B49" s="47">
        <f>DATE(1937,4,24)</f>
        <v>13629</v>
      </c>
      <c r="C49" s="21"/>
      <c r="D49" s="52" t="s">
        <v>99</v>
      </c>
      <c r="E49" s="21"/>
      <c r="F49" s="21" t="s">
        <v>480</v>
      </c>
      <c r="G49" s="223">
        <f>+I49-H49</f>
        <v>31</v>
      </c>
      <c r="H49" s="223">
        <v>5</v>
      </c>
      <c r="I49" s="224">
        <v>36</v>
      </c>
      <c r="J49" s="48" t="s">
        <v>469</v>
      </c>
      <c r="K49" s="21"/>
      <c r="L49" s="60">
        <v>6309</v>
      </c>
      <c r="M49" s="60" t="s">
        <v>34</v>
      </c>
      <c r="N49" s="21"/>
      <c r="O49" s="57" t="s">
        <v>56</v>
      </c>
      <c r="P49" s="57" t="s">
        <v>53</v>
      </c>
      <c r="Q49" s="21"/>
      <c r="R49" s="62" t="s">
        <v>142</v>
      </c>
      <c r="S49" s="64"/>
      <c r="T49" s="21"/>
      <c r="U49" s="191">
        <v>1911</v>
      </c>
      <c r="V49" s="191" t="s">
        <v>122</v>
      </c>
      <c r="W49" s="21"/>
      <c r="X49" s="71" t="s">
        <v>141</v>
      </c>
      <c r="Y49" s="75"/>
    </row>
    <row r="50" spans="1:25" ht="15.75" x14ac:dyDescent="0.25">
      <c r="A50" s="48"/>
      <c r="B50" s="48"/>
      <c r="C50" s="21"/>
      <c r="D50" s="52"/>
      <c r="E50" s="21"/>
      <c r="F50" s="21"/>
      <c r="G50" s="223"/>
      <c r="H50" s="223"/>
      <c r="I50" s="224"/>
      <c r="J50" s="48"/>
      <c r="K50" s="21"/>
      <c r="L50" s="60"/>
      <c r="M50" s="60"/>
      <c r="N50" s="21"/>
      <c r="O50" s="57"/>
      <c r="P50" s="57"/>
      <c r="Q50" s="21"/>
      <c r="R50" s="62"/>
      <c r="S50" s="64"/>
      <c r="T50" s="21"/>
      <c r="U50" s="191"/>
      <c r="V50" s="191"/>
      <c r="W50" s="21"/>
      <c r="X50" s="71"/>
      <c r="Y50" s="75"/>
    </row>
    <row r="51" spans="1:25" ht="15.75" x14ac:dyDescent="0.25">
      <c r="A51" s="48">
        <v>44</v>
      </c>
      <c r="B51" s="47">
        <f>DATE(1937,4,25)</f>
        <v>13630</v>
      </c>
      <c r="C51" s="21"/>
      <c r="D51" s="52" t="s">
        <v>103</v>
      </c>
      <c r="E51" s="21"/>
      <c r="F51" s="21" t="s">
        <v>348</v>
      </c>
      <c r="G51" s="223">
        <f>+I51-H51</f>
        <v>21</v>
      </c>
      <c r="H51" s="223">
        <v>14</v>
      </c>
      <c r="I51" s="224">
        <v>35</v>
      </c>
      <c r="J51" s="48" t="s">
        <v>467</v>
      </c>
      <c r="K51" s="21"/>
      <c r="L51" s="60">
        <v>3817</v>
      </c>
      <c r="M51" s="60" t="s">
        <v>122</v>
      </c>
      <c r="N51" s="21"/>
      <c r="O51" s="57" t="s">
        <v>53</v>
      </c>
      <c r="P51" s="57" t="s">
        <v>56</v>
      </c>
      <c r="Q51" s="21"/>
      <c r="R51" s="62" t="s">
        <v>139</v>
      </c>
      <c r="S51" s="64"/>
      <c r="T51" s="21"/>
      <c r="U51" s="191">
        <v>1911</v>
      </c>
      <c r="V51" s="191" t="s">
        <v>122</v>
      </c>
      <c r="W51" s="21"/>
      <c r="X51" s="71" t="s">
        <v>140</v>
      </c>
      <c r="Y51" s="75"/>
    </row>
    <row r="52" spans="1:25" ht="15.75" x14ac:dyDescent="0.25">
      <c r="A52" s="48"/>
      <c r="B52" s="21"/>
      <c r="C52" s="21"/>
      <c r="D52" s="52"/>
      <c r="E52" s="21"/>
      <c r="F52" s="21"/>
      <c r="G52" s="223"/>
      <c r="H52" s="223"/>
      <c r="I52" s="224"/>
      <c r="J52" s="48"/>
      <c r="K52" s="21"/>
      <c r="L52" s="60"/>
      <c r="M52" s="60"/>
      <c r="N52" s="21"/>
      <c r="O52" s="57"/>
      <c r="P52" s="57"/>
      <c r="Q52" s="21"/>
      <c r="R52" s="62"/>
      <c r="S52" s="64"/>
      <c r="T52" s="21"/>
      <c r="U52" s="191"/>
      <c r="V52" s="191"/>
      <c r="W52" s="21"/>
      <c r="X52" s="71"/>
      <c r="Y52" s="75"/>
    </row>
    <row r="53" spans="1:25" ht="15.75" x14ac:dyDescent="0.25">
      <c r="A53" s="48">
        <v>46</v>
      </c>
      <c r="B53" s="47">
        <f>DATE(1937,4,26)</f>
        <v>13631</v>
      </c>
      <c r="C53" s="21"/>
      <c r="D53" s="53" t="s">
        <v>105</v>
      </c>
      <c r="E53" s="49"/>
      <c r="F53" s="21" t="s">
        <v>348</v>
      </c>
      <c r="G53" s="223">
        <f>+I53-H53</f>
        <v>22</v>
      </c>
      <c r="H53" s="223">
        <v>5</v>
      </c>
      <c r="I53" s="224">
        <v>27</v>
      </c>
      <c r="J53" s="165" t="s">
        <v>471</v>
      </c>
      <c r="K53" s="21"/>
      <c r="L53" s="204" t="s">
        <v>138</v>
      </c>
      <c r="M53" s="204"/>
      <c r="N53" s="21"/>
      <c r="O53" s="57" t="s">
        <v>56</v>
      </c>
      <c r="P53" s="57" t="s">
        <v>53</v>
      </c>
      <c r="Q53" s="21"/>
      <c r="R53" s="62" t="s">
        <v>139</v>
      </c>
      <c r="S53" s="64"/>
      <c r="T53" s="21"/>
      <c r="U53" s="191">
        <v>1911</v>
      </c>
      <c r="V53" s="191" t="s">
        <v>122</v>
      </c>
      <c r="W53" s="21"/>
      <c r="X53" s="71" t="s">
        <v>140</v>
      </c>
      <c r="Y53" s="75"/>
    </row>
    <row r="54" spans="1:25" ht="15.75" x14ac:dyDescent="0.25">
      <c r="A54" s="48"/>
      <c r="B54" s="48"/>
      <c r="C54" s="21"/>
      <c r="D54" s="52"/>
      <c r="E54" s="21"/>
      <c r="F54" s="21"/>
      <c r="G54" s="223"/>
      <c r="H54" s="223"/>
      <c r="I54" s="224"/>
      <c r="J54" s="165"/>
      <c r="K54" s="21"/>
      <c r="L54" s="60"/>
      <c r="M54" s="60"/>
      <c r="N54" s="21"/>
      <c r="O54" s="57"/>
      <c r="P54" s="57"/>
      <c r="Q54" s="21"/>
      <c r="R54" s="62"/>
      <c r="S54" s="64"/>
      <c r="T54" s="21"/>
      <c r="U54" s="191"/>
      <c r="V54" s="191"/>
      <c r="W54" s="21"/>
      <c r="X54" s="71"/>
      <c r="Y54" s="75"/>
    </row>
    <row r="55" spans="1:25" ht="15.75" x14ac:dyDescent="0.25">
      <c r="A55" s="48">
        <v>47</v>
      </c>
      <c r="B55" s="47">
        <f>DATE(1937,5,10)</f>
        <v>13645</v>
      </c>
      <c r="C55" s="21"/>
      <c r="D55" s="52" t="s">
        <v>109</v>
      </c>
      <c r="E55" s="21"/>
      <c r="F55" s="51" t="s">
        <v>349</v>
      </c>
      <c r="G55" s="223">
        <f>+I55-H55</f>
        <v>25</v>
      </c>
      <c r="H55" s="223">
        <v>0</v>
      </c>
      <c r="I55" s="224">
        <v>25</v>
      </c>
      <c r="J55" s="165" t="s">
        <v>474</v>
      </c>
      <c r="K55" s="21"/>
      <c r="L55" s="60">
        <v>900</v>
      </c>
      <c r="M55" s="60" t="s">
        <v>7</v>
      </c>
      <c r="N55" s="21"/>
      <c r="O55" s="57" t="s">
        <v>53</v>
      </c>
      <c r="P55" s="57" t="s">
        <v>119</v>
      </c>
      <c r="Q55" s="21"/>
      <c r="R55" s="62" t="s">
        <v>294</v>
      </c>
      <c r="S55" s="64"/>
      <c r="T55" s="21"/>
      <c r="U55" s="191">
        <v>10578</v>
      </c>
      <c r="V55" s="191" t="s">
        <v>7</v>
      </c>
      <c r="W55" s="21"/>
      <c r="X55" s="71" t="s">
        <v>14</v>
      </c>
      <c r="Y55" s="75">
        <f>DATE(1924,11,8)</f>
        <v>9079</v>
      </c>
    </row>
    <row r="56" spans="1:25" ht="15.75" x14ac:dyDescent="0.25">
      <c r="A56" s="48"/>
      <c r="B56" s="48"/>
      <c r="C56" s="21"/>
      <c r="D56" s="52"/>
      <c r="E56" s="21"/>
      <c r="F56" s="21"/>
      <c r="G56" s="223"/>
      <c r="H56" s="223"/>
      <c r="I56" s="224"/>
      <c r="J56" s="165"/>
      <c r="K56" s="21"/>
      <c r="L56" s="60"/>
      <c r="M56" s="60"/>
      <c r="N56" s="21"/>
      <c r="O56" s="57"/>
      <c r="P56" s="57"/>
      <c r="Q56" s="21"/>
      <c r="R56" s="62"/>
      <c r="S56" s="64"/>
      <c r="T56" s="21"/>
      <c r="U56" s="191"/>
      <c r="V56" s="191"/>
      <c r="W56" s="21"/>
      <c r="X56" s="71"/>
      <c r="Y56" s="75"/>
    </row>
    <row r="57" spans="1:25" ht="15.75" x14ac:dyDescent="0.25">
      <c r="A57" s="48">
        <v>48</v>
      </c>
      <c r="B57" s="47">
        <f>DATE(1937,5,11)</f>
        <v>13646</v>
      </c>
      <c r="C57" s="21"/>
      <c r="D57" s="52" t="s">
        <v>110</v>
      </c>
      <c r="E57" s="21"/>
      <c r="F57" s="51" t="s">
        <v>349</v>
      </c>
      <c r="G57" s="223">
        <f>+I57-H57</f>
        <v>3</v>
      </c>
      <c r="H57" s="223">
        <v>20</v>
      </c>
      <c r="I57" s="224">
        <v>23</v>
      </c>
      <c r="J57" s="165" t="s">
        <v>471</v>
      </c>
      <c r="K57" s="21"/>
      <c r="L57" s="60">
        <v>900</v>
      </c>
      <c r="M57" s="60" t="s">
        <v>7</v>
      </c>
      <c r="N57" s="21"/>
      <c r="O57" s="57" t="s">
        <v>119</v>
      </c>
      <c r="P57" s="57" t="s">
        <v>53</v>
      </c>
      <c r="Q57" s="21"/>
      <c r="R57" s="62" t="s">
        <v>294</v>
      </c>
      <c r="S57" s="64"/>
      <c r="T57" s="21"/>
      <c r="U57" s="191">
        <v>10578</v>
      </c>
      <c r="V57" s="191" t="s">
        <v>7</v>
      </c>
      <c r="W57" s="21"/>
      <c r="X57" s="71" t="s">
        <v>14</v>
      </c>
      <c r="Y57" s="75">
        <f>DATE(1924,11,8)</f>
        <v>9079</v>
      </c>
    </row>
    <row r="58" spans="1:25" ht="15.75" x14ac:dyDescent="0.25">
      <c r="A58" s="48"/>
      <c r="B58" s="21"/>
      <c r="C58" s="21"/>
      <c r="D58" s="52"/>
      <c r="E58" s="21"/>
      <c r="F58" s="21"/>
      <c r="G58" s="223"/>
      <c r="H58" s="223"/>
      <c r="I58" s="224"/>
      <c r="J58" s="165"/>
      <c r="K58" s="21"/>
      <c r="L58" s="60"/>
      <c r="M58" s="60"/>
      <c r="N58" s="21"/>
      <c r="O58" s="57"/>
      <c r="P58" s="57"/>
      <c r="Q58" s="21"/>
      <c r="R58" s="62"/>
      <c r="S58" s="64"/>
      <c r="T58" s="21"/>
      <c r="U58" s="191"/>
      <c r="V58" s="191"/>
      <c r="W58" s="21"/>
      <c r="X58" s="71"/>
      <c r="Y58" s="75"/>
    </row>
    <row r="59" spans="1:25" ht="15.75" x14ac:dyDescent="0.25">
      <c r="A59" s="48">
        <v>50</v>
      </c>
      <c r="B59" s="47">
        <f>DATE(1937,5,12)</f>
        <v>13647</v>
      </c>
      <c r="C59" s="21"/>
      <c r="D59" s="52" t="s">
        <v>109</v>
      </c>
      <c r="E59" s="21"/>
      <c r="F59" s="51" t="s">
        <v>349</v>
      </c>
      <c r="G59" s="223">
        <f>+I59-H59</f>
        <v>15</v>
      </c>
      <c r="H59" s="223">
        <v>10</v>
      </c>
      <c r="I59" s="224">
        <v>25</v>
      </c>
      <c r="J59" s="165" t="s">
        <v>475</v>
      </c>
      <c r="K59" s="21"/>
      <c r="L59" s="60">
        <v>900</v>
      </c>
      <c r="M59" s="60" t="s">
        <v>7</v>
      </c>
      <c r="N59" s="21"/>
      <c r="O59" s="57" t="s">
        <v>53</v>
      </c>
      <c r="P59" s="57" t="s">
        <v>119</v>
      </c>
      <c r="Q59" s="21"/>
      <c r="R59" s="62" t="s">
        <v>294</v>
      </c>
      <c r="S59" s="64"/>
      <c r="T59" s="21"/>
      <c r="U59" s="191">
        <v>10578</v>
      </c>
      <c r="V59" s="191" t="s">
        <v>7</v>
      </c>
      <c r="W59" s="21"/>
      <c r="X59" s="71" t="s">
        <v>14</v>
      </c>
      <c r="Y59" s="75">
        <f>DATE(1924,11,8)</f>
        <v>9079</v>
      </c>
    </row>
    <row r="60" spans="1:25" ht="15.75" x14ac:dyDescent="0.25">
      <c r="A60" s="48"/>
      <c r="B60" s="21"/>
      <c r="C60" s="21"/>
      <c r="D60" s="52"/>
      <c r="E60" s="21"/>
      <c r="F60" s="21"/>
      <c r="G60" s="223"/>
      <c r="H60" s="223"/>
      <c r="I60" s="224"/>
      <c r="J60" s="165"/>
      <c r="K60" s="21"/>
      <c r="L60" s="60"/>
      <c r="M60" s="60"/>
      <c r="N60" s="21"/>
      <c r="O60" s="57"/>
      <c r="P60" s="57"/>
      <c r="Q60" s="21"/>
      <c r="R60" s="62"/>
      <c r="S60" s="64"/>
      <c r="T60" s="21"/>
      <c r="U60" s="191"/>
      <c r="V60" s="191"/>
      <c r="W60" s="21"/>
      <c r="X60" s="71"/>
      <c r="Y60" s="75"/>
    </row>
    <row r="61" spans="1:25" ht="15.75" x14ac:dyDescent="0.25">
      <c r="A61" s="48">
        <v>51</v>
      </c>
      <c r="B61" s="47">
        <f>DATE(1937,5,13)</f>
        <v>13648</v>
      </c>
      <c r="C61" s="21"/>
      <c r="D61" s="52" t="s">
        <v>110</v>
      </c>
      <c r="E61" s="21"/>
      <c r="F61" s="51" t="s">
        <v>349</v>
      </c>
      <c r="G61" s="223">
        <f>+I61-H61</f>
        <v>2</v>
      </c>
      <c r="H61" s="223">
        <v>17</v>
      </c>
      <c r="I61" s="224">
        <v>19</v>
      </c>
      <c r="J61" s="165" t="s">
        <v>467</v>
      </c>
      <c r="K61" s="21"/>
      <c r="L61" s="60">
        <v>900</v>
      </c>
      <c r="M61" s="60" t="s">
        <v>7</v>
      </c>
      <c r="N61" s="21"/>
      <c r="O61" s="57" t="s">
        <v>119</v>
      </c>
      <c r="P61" s="57" t="s">
        <v>53</v>
      </c>
      <c r="Q61" s="21"/>
      <c r="R61" s="62" t="s">
        <v>294</v>
      </c>
      <c r="S61" s="64"/>
      <c r="T61" s="21"/>
      <c r="U61" s="191">
        <v>10578</v>
      </c>
      <c r="V61" s="191" t="s">
        <v>7</v>
      </c>
      <c r="W61" s="21"/>
      <c r="X61" s="71" t="s">
        <v>14</v>
      </c>
      <c r="Y61" s="75">
        <f>DATE(1924,11,8)</f>
        <v>9079</v>
      </c>
    </row>
    <row r="62" spans="1:25" ht="15.75" x14ac:dyDescent="0.25">
      <c r="A62" s="48"/>
      <c r="B62" s="48"/>
      <c r="C62" s="21"/>
      <c r="D62" s="52"/>
      <c r="E62" s="21"/>
      <c r="G62" s="223"/>
      <c r="H62" s="223"/>
      <c r="I62" s="224"/>
      <c r="J62" s="65"/>
      <c r="K62" s="21"/>
      <c r="L62" s="60"/>
      <c r="M62" s="60"/>
      <c r="N62" s="21"/>
      <c r="O62" s="57"/>
      <c r="P62" s="57"/>
      <c r="Q62" s="21"/>
      <c r="R62" s="62"/>
      <c r="S62" s="64"/>
      <c r="T62" s="21"/>
      <c r="U62" s="191"/>
      <c r="V62" s="191"/>
      <c r="W62" s="21"/>
      <c r="X62" s="71"/>
      <c r="Y62" s="75"/>
    </row>
    <row r="63" spans="1:25" ht="15.75" x14ac:dyDescent="0.25">
      <c r="A63" s="48">
        <v>53</v>
      </c>
      <c r="B63" s="47">
        <f>DATE(1937,5,14)</f>
        <v>13649</v>
      </c>
      <c r="C63" s="21"/>
      <c r="D63" s="52" t="s">
        <v>109</v>
      </c>
      <c r="E63" s="21"/>
      <c r="F63" s="51" t="s">
        <v>349</v>
      </c>
      <c r="G63" s="223">
        <f>+I63-H63</f>
        <v>20</v>
      </c>
      <c r="H63" s="223">
        <v>1</v>
      </c>
      <c r="I63" s="224">
        <v>21</v>
      </c>
      <c r="J63" s="165" t="s">
        <v>475</v>
      </c>
      <c r="K63" s="21"/>
      <c r="L63" s="60">
        <v>900</v>
      </c>
      <c r="M63" s="60" t="s">
        <v>7</v>
      </c>
      <c r="N63" s="21"/>
      <c r="O63" s="57" t="s">
        <v>53</v>
      </c>
      <c r="P63" s="57" t="s">
        <v>119</v>
      </c>
      <c r="Q63" s="21"/>
      <c r="R63" s="62" t="s">
        <v>294</v>
      </c>
      <c r="S63" s="64"/>
      <c r="T63" s="21"/>
      <c r="U63" s="191">
        <v>10578</v>
      </c>
      <c r="V63" s="191" t="s">
        <v>7</v>
      </c>
      <c r="W63" s="21"/>
      <c r="X63" s="71" t="s">
        <v>14</v>
      </c>
      <c r="Y63" s="75">
        <f>DATE(1924,11,8)</f>
        <v>9079</v>
      </c>
    </row>
    <row r="64" spans="1:25" ht="15.75" x14ac:dyDescent="0.25">
      <c r="A64" s="48"/>
      <c r="B64" s="21"/>
      <c r="C64" s="21"/>
      <c r="D64" s="52"/>
      <c r="E64" s="21"/>
      <c r="F64" s="21"/>
      <c r="G64" s="223"/>
      <c r="H64" s="223"/>
      <c r="I64" s="224"/>
      <c r="J64" s="165"/>
      <c r="K64" s="21"/>
      <c r="L64" s="60"/>
      <c r="M64" s="60"/>
      <c r="N64" s="21"/>
      <c r="O64" s="57"/>
      <c r="P64" s="57"/>
      <c r="Q64" s="21"/>
      <c r="R64" s="62"/>
      <c r="S64" s="64"/>
      <c r="T64" s="21"/>
      <c r="U64" s="191"/>
      <c r="V64" s="191"/>
      <c r="W64" s="21"/>
      <c r="X64" s="71"/>
      <c r="Y64" s="75"/>
    </row>
    <row r="65" spans="1:25" ht="15.75" x14ac:dyDescent="0.25">
      <c r="A65" s="48">
        <v>54</v>
      </c>
      <c r="B65" s="47">
        <f>DATE(1937,5,14)</f>
        <v>13649</v>
      </c>
      <c r="C65" s="21"/>
      <c r="D65" s="52" t="s">
        <v>110</v>
      </c>
      <c r="E65" s="21"/>
      <c r="F65" s="51" t="s">
        <v>349</v>
      </c>
      <c r="G65" s="223">
        <f>+I65-H65</f>
        <v>7</v>
      </c>
      <c r="H65" s="223">
        <v>14</v>
      </c>
      <c r="I65" s="224">
        <v>21</v>
      </c>
      <c r="J65" s="165" t="s">
        <v>470</v>
      </c>
      <c r="K65" s="21"/>
      <c r="L65" s="60">
        <v>900</v>
      </c>
      <c r="M65" s="60" t="s">
        <v>7</v>
      </c>
      <c r="N65" s="21"/>
      <c r="O65" s="57" t="s">
        <v>119</v>
      </c>
      <c r="P65" s="57" t="s">
        <v>53</v>
      </c>
      <c r="Q65" s="21"/>
      <c r="R65" s="62" t="s">
        <v>294</v>
      </c>
      <c r="S65" s="64"/>
      <c r="T65" s="21"/>
      <c r="U65" s="191">
        <v>10578</v>
      </c>
      <c r="V65" s="191" t="s">
        <v>7</v>
      </c>
      <c r="W65" s="21"/>
      <c r="X65" s="71" t="s">
        <v>14</v>
      </c>
      <c r="Y65" s="75">
        <f>DATE(1924,11,8)</f>
        <v>9079</v>
      </c>
    </row>
    <row r="66" spans="1:25" ht="15.75" x14ac:dyDescent="0.25">
      <c r="A66" s="48"/>
      <c r="B66" s="48"/>
      <c r="C66" s="21"/>
      <c r="D66" s="52"/>
      <c r="E66" s="21"/>
      <c r="F66" s="21"/>
      <c r="G66" s="223"/>
      <c r="H66" s="223"/>
      <c r="I66" s="224"/>
      <c r="J66" s="165"/>
      <c r="K66" s="21"/>
      <c r="L66" s="60"/>
      <c r="M66" s="60"/>
      <c r="N66" s="21"/>
      <c r="O66" s="57"/>
      <c r="P66" s="57"/>
      <c r="Q66" s="21"/>
      <c r="R66" s="62"/>
      <c r="S66" s="64"/>
      <c r="T66" s="21"/>
      <c r="U66" s="191"/>
      <c r="V66" s="191"/>
      <c r="W66" s="21"/>
      <c r="X66" s="71"/>
      <c r="Y66" s="75"/>
    </row>
    <row r="67" spans="1:25" ht="15.75" x14ac:dyDescent="0.25">
      <c r="A67" s="48">
        <v>55</v>
      </c>
      <c r="B67" s="47">
        <f>DATE(1937,5,18)</f>
        <v>13653</v>
      </c>
      <c r="C67" s="21"/>
      <c r="D67" s="52" t="s">
        <v>104</v>
      </c>
      <c r="E67" s="21"/>
      <c r="F67" s="21" t="s">
        <v>348</v>
      </c>
      <c r="G67" s="223">
        <f>+I67-H67</f>
        <v>10</v>
      </c>
      <c r="H67" s="223">
        <v>46</v>
      </c>
      <c r="I67" s="224">
        <v>56</v>
      </c>
      <c r="J67" s="165" t="s">
        <v>467</v>
      </c>
      <c r="K67" s="21"/>
      <c r="L67" s="60">
        <v>911</v>
      </c>
      <c r="M67" s="60" t="s">
        <v>7</v>
      </c>
      <c r="N67" s="21"/>
      <c r="O67" s="57" t="s">
        <v>53</v>
      </c>
      <c r="P67" s="57" t="s">
        <v>56</v>
      </c>
      <c r="Q67" s="21"/>
      <c r="R67" s="62" t="s">
        <v>199</v>
      </c>
      <c r="S67" s="64"/>
      <c r="T67" s="21"/>
      <c r="U67" s="191">
        <v>1911</v>
      </c>
      <c r="V67" s="191" t="s">
        <v>122</v>
      </c>
      <c r="W67" s="21"/>
      <c r="X67" s="71" t="s">
        <v>141</v>
      </c>
      <c r="Y67" s="75"/>
    </row>
    <row r="68" spans="1:25" ht="15.75" x14ac:dyDescent="0.25">
      <c r="A68" s="48"/>
      <c r="B68" s="21"/>
      <c r="C68" s="21"/>
      <c r="D68" s="52"/>
      <c r="E68" s="21"/>
      <c r="F68" s="21"/>
      <c r="G68" s="223"/>
      <c r="H68" s="223"/>
      <c r="I68" s="224"/>
      <c r="J68" s="48"/>
      <c r="K68" s="21"/>
      <c r="L68" s="60"/>
      <c r="M68" s="60"/>
      <c r="N68" s="21"/>
      <c r="O68" s="57"/>
      <c r="P68" s="57"/>
      <c r="Q68" s="21"/>
      <c r="R68" s="62"/>
      <c r="S68" s="64"/>
      <c r="T68" s="21"/>
      <c r="U68" s="191"/>
      <c r="V68" s="191"/>
      <c r="W68" s="21"/>
      <c r="X68" s="71"/>
      <c r="Y68" s="75"/>
    </row>
    <row r="69" spans="1:25" ht="15.75" x14ac:dyDescent="0.25">
      <c r="A69" s="48">
        <v>58</v>
      </c>
      <c r="B69" s="47">
        <f>DATE(1937,5,18)</f>
        <v>13653</v>
      </c>
      <c r="C69" s="21"/>
      <c r="D69" s="53" t="s">
        <v>108</v>
      </c>
      <c r="E69" s="49"/>
      <c r="F69" s="21" t="s">
        <v>348</v>
      </c>
      <c r="G69" s="223">
        <f>+I69-H69</f>
        <v>19</v>
      </c>
      <c r="H69" s="223">
        <v>1</v>
      </c>
      <c r="I69" s="224">
        <v>20</v>
      </c>
      <c r="J69" s="165" t="s">
        <v>470</v>
      </c>
      <c r="K69" s="21"/>
      <c r="L69" s="60">
        <v>908</v>
      </c>
      <c r="M69" s="60" t="s">
        <v>7</v>
      </c>
      <c r="N69" s="21"/>
      <c r="O69" s="57" t="s">
        <v>56</v>
      </c>
      <c r="P69" s="57" t="s">
        <v>53</v>
      </c>
      <c r="Q69" s="21"/>
      <c r="R69" s="62" t="s">
        <v>199</v>
      </c>
      <c r="S69" s="64"/>
      <c r="T69" s="21"/>
      <c r="U69" s="191">
        <v>1911</v>
      </c>
      <c r="V69" s="191" t="s">
        <v>122</v>
      </c>
      <c r="W69" s="21"/>
      <c r="X69" s="71" t="s">
        <v>141</v>
      </c>
      <c r="Y69" s="75"/>
    </row>
    <row r="70" spans="1:25" ht="15.75" x14ac:dyDescent="0.25">
      <c r="A70" s="48"/>
      <c r="B70" s="48"/>
      <c r="C70" s="21"/>
      <c r="D70" s="52"/>
      <c r="E70" s="21"/>
      <c r="F70" s="21"/>
      <c r="G70" s="223"/>
      <c r="H70" s="223"/>
      <c r="I70" s="224"/>
      <c r="J70" s="48"/>
      <c r="K70" s="21"/>
      <c r="L70" s="60"/>
      <c r="M70" s="60"/>
      <c r="N70" s="21"/>
      <c r="O70" s="57"/>
      <c r="P70" s="57"/>
      <c r="Q70" s="21"/>
      <c r="R70" s="62"/>
      <c r="S70" s="64"/>
      <c r="T70" s="21"/>
      <c r="U70" s="191"/>
      <c r="V70" s="191"/>
      <c r="W70" s="21"/>
      <c r="X70" s="71"/>
      <c r="Y70" s="75"/>
    </row>
    <row r="71" spans="1:25" ht="15.75" x14ac:dyDescent="0.25">
      <c r="A71" s="48">
        <v>59</v>
      </c>
      <c r="B71" s="47">
        <f>DATE(1937,5,20)</f>
        <v>13655</v>
      </c>
      <c r="C71" s="21"/>
      <c r="D71" s="52" t="s">
        <v>111</v>
      </c>
      <c r="E71" s="21"/>
      <c r="F71" s="21" t="s">
        <v>480</v>
      </c>
      <c r="G71" s="223">
        <f>+I71-H71</f>
        <v>21</v>
      </c>
      <c r="H71" s="223">
        <v>0</v>
      </c>
      <c r="I71" s="224">
        <v>21</v>
      </c>
      <c r="J71" s="165" t="s">
        <v>467</v>
      </c>
      <c r="K71" s="21"/>
      <c r="L71" s="60">
        <v>3816</v>
      </c>
      <c r="M71" s="59" t="s">
        <v>122</v>
      </c>
      <c r="N71" s="21"/>
      <c r="O71" s="57" t="s">
        <v>53</v>
      </c>
      <c r="P71" s="57" t="s">
        <v>56</v>
      </c>
      <c r="Q71" s="21"/>
      <c r="R71" s="62" t="s">
        <v>136</v>
      </c>
      <c r="S71" s="64">
        <f>DATE(1915,5,3)</f>
        <v>5602</v>
      </c>
      <c r="T71" s="21"/>
      <c r="U71" s="191">
        <v>1911</v>
      </c>
      <c r="V71" s="191" t="s">
        <v>122</v>
      </c>
      <c r="W71" s="21"/>
      <c r="X71" s="71" t="s">
        <v>137</v>
      </c>
      <c r="Y71" s="75">
        <f>DATE(1924,7,2)</f>
        <v>8950</v>
      </c>
    </row>
    <row r="72" spans="1:25" ht="15.75" x14ac:dyDescent="0.25">
      <c r="A72" s="48"/>
      <c r="B72" s="21"/>
      <c r="C72" s="21"/>
      <c r="D72" s="52"/>
      <c r="E72" s="21"/>
      <c r="F72" s="21"/>
      <c r="G72" s="223"/>
      <c r="H72" s="223"/>
      <c r="I72" s="224"/>
      <c r="J72" s="48"/>
      <c r="K72" s="21"/>
      <c r="L72" s="60"/>
      <c r="M72" s="60"/>
      <c r="N72" s="21"/>
      <c r="O72" s="57"/>
      <c r="P72" s="57"/>
      <c r="Q72" s="21"/>
      <c r="R72" s="62"/>
      <c r="S72" s="64"/>
      <c r="T72" s="21"/>
      <c r="U72" s="191"/>
      <c r="V72" s="191"/>
      <c r="W72" s="21"/>
      <c r="X72" s="71"/>
      <c r="Y72" s="75"/>
    </row>
    <row r="73" spans="1:25" ht="15.75" x14ac:dyDescent="0.25">
      <c r="A73" s="48">
        <v>61</v>
      </c>
      <c r="B73" s="47">
        <f>DATE(1937,5,20)</f>
        <v>13655</v>
      </c>
      <c r="C73" s="21"/>
      <c r="D73" s="52" t="s">
        <v>112</v>
      </c>
      <c r="E73" s="21"/>
      <c r="F73" s="21" t="s">
        <v>350</v>
      </c>
      <c r="G73" s="223">
        <f>+I73-H73</f>
        <v>45</v>
      </c>
      <c r="H73" s="223">
        <v>0</v>
      </c>
      <c r="I73" s="224">
        <v>45</v>
      </c>
      <c r="J73" s="165" t="s">
        <v>470</v>
      </c>
      <c r="K73" s="21"/>
      <c r="L73" s="60">
        <v>6309</v>
      </c>
      <c r="M73" s="60" t="s">
        <v>34</v>
      </c>
      <c r="N73" s="21"/>
      <c r="O73" s="57" t="s">
        <v>56</v>
      </c>
      <c r="P73" s="57" t="s">
        <v>53</v>
      </c>
      <c r="Q73" s="21"/>
      <c r="R73" s="62" t="s">
        <v>118</v>
      </c>
      <c r="S73" s="64"/>
      <c r="T73" s="21"/>
      <c r="U73" s="191">
        <v>1911</v>
      </c>
      <c r="V73" s="191" t="s">
        <v>122</v>
      </c>
      <c r="W73" s="21"/>
      <c r="X73" s="71" t="s">
        <v>141</v>
      </c>
      <c r="Y73" s="75"/>
    </row>
    <row r="74" spans="1:25" ht="15.75" x14ac:dyDescent="0.25">
      <c r="A74" s="48"/>
      <c r="B74" s="48"/>
      <c r="C74" s="21"/>
      <c r="D74" s="52"/>
      <c r="E74" s="21"/>
      <c r="F74" s="21"/>
      <c r="G74" s="223"/>
      <c r="H74" s="223"/>
      <c r="I74" s="224"/>
      <c r="J74" s="48"/>
      <c r="K74" s="21"/>
      <c r="L74" s="60"/>
      <c r="M74" s="60"/>
      <c r="N74" s="21"/>
      <c r="O74" s="57"/>
      <c r="P74" s="57"/>
      <c r="Q74" s="21"/>
      <c r="R74" s="62"/>
      <c r="S74" s="64"/>
      <c r="T74" s="21"/>
      <c r="U74" s="191"/>
      <c r="V74" s="191"/>
      <c r="W74" s="21"/>
      <c r="X74" s="71"/>
      <c r="Y74" s="75"/>
    </row>
    <row r="75" spans="1:25" ht="15.75" x14ac:dyDescent="0.25">
      <c r="A75" s="48">
        <v>63</v>
      </c>
      <c r="B75" s="47">
        <f>DATE(1937,5,22)</f>
        <v>13657</v>
      </c>
      <c r="C75" s="21"/>
      <c r="D75" s="52" t="s">
        <v>104</v>
      </c>
      <c r="E75" s="21"/>
      <c r="F75" s="21" t="s">
        <v>348</v>
      </c>
      <c r="G75" s="223">
        <f>+I75-H75</f>
        <v>11</v>
      </c>
      <c r="H75" s="223">
        <v>44</v>
      </c>
      <c r="I75" s="224">
        <v>55</v>
      </c>
      <c r="J75" s="165" t="s">
        <v>467</v>
      </c>
      <c r="K75" s="21"/>
      <c r="L75" s="60">
        <v>3801</v>
      </c>
      <c r="M75" s="59" t="s">
        <v>122</v>
      </c>
      <c r="N75" s="21"/>
      <c r="O75" s="57" t="s">
        <v>53</v>
      </c>
      <c r="P75" s="57" t="s">
        <v>56</v>
      </c>
      <c r="Q75" s="21"/>
      <c r="R75" s="62" t="s">
        <v>121</v>
      </c>
      <c r="S75" s="64">
        <f>DATE(1915,5,3)</f>
        <v>5602</v>
      </c>
      <c r="T75" s="21"/>
      <c r="U75" s="191">
        <v>1911</v>
      </c>
      <c r="V75" s="191" t="s">
        <v>122</v>
      </c>
      <c r="W75" s="21"/>
      <c r="X75" s="71" t="s">
        <v>141</v>
      </c>
      <c r="Y75" s="75"/>
    </row>
    <row r="76" spans="1:25" ht="15.75" x14ac:dyDescent="0.25">
      <c r="A76" s="48"/>
      <c r="B76" s="21"/>
      <c r="C76" s="21"/>
      <c r="D76" s="52"/>
      <c r="E76" s="21"/>
      <c r="F76" s="21"/>
      <c r="G76" s="223"/>
      <c r="H76" s="223"/>
      <c r="I76" s="224"/>
      <c r="J76" s="48"/>
      <c r="K76" s="21"/>
      <c r="L76" s="60"/>
      <c r="M76" s="60"/>
      <c r="N76" s="21"/>
      <c r="O76" s="57"/>
      <c r="P76" s="57"/>
      <c r="Q76" s="21"/>
      <c r="R76" s="62"/>
      <c r="S76" s="64"/>
      <c r="T76" s="21"/>
      <c r="U76" s="191"/>
      <c r="V76" s="191"/>
      <c r="W76" s="21"/>
      <c r="X76" s="71"/>
      <c r="Y76" s="75"/>
    </row>
    <row r="77" spans="1:25" ht="15.75" x14ac:dyDescent="0.25">
      <c r="A77" s="48">
        <v>65</v>
      </c>
      <c r="B77" s="47">
        <f>DATE(1937,5,22)</f>
        <v>13657</v>
      </c>
      <c r="C77" s="21"/>
      <c r="D77" s="53" t="s">
        <v>108</v>
      </c>
      <c r="E77" s="49"/>
      <c r="F77" s="21" t="s">
        <v>348</v>
      </c>
      <c r="G77" s="223">
        <f>+I77-H77</f>
        <v>35</v>
      </c>
      <c r="H77" s="223">
        <v>1</v>
      </c>
      <c r="I77" s="224">
        <v>36</v>
      </c>
      <c r="J77" s="48" t="s">
        <v>467</v>
      </c>
      <c r="K77" s="21"/>
      <c r="L77" s="60">
        <v>904</v>
      </c>
      <c r="M77" s="60" t="s">
        <v>7</v>
      </c>
      <c r="N77" s="21"/>
      <c r="O77" s="57" t="s">
        <v>56</v>
      </c>
      <c r="P77" s="57" t="s">
        <v>53</v>
      </c>
      <c r="Q77" s="21"/>
      <c r="R77" s="62" t="s">
        <v>121</v>
      </c>
      <c r="S77" s="64">
        <f>DATE(1915,5,3)</f>
        <v>5602</v>
      </c>
      <c r="T77" s="21"/>
      <c r="U77" s="191">
        <v>1911</v>
      </c>
      <c r="V77" s="191" t="s">
        <v>122</v>
      </c>
      <c r="W77" s="21"/>
      <c r="X77" s="71" t="s">
        <v>141</v>
      </c>
      <c r="Y77" s="75"/>
    </row>
    <row r="78" spans="1:25" ht="15.75" x14ac:dyDescent="0.25">
      <c r="A78" s="48"/>
      <c r="B78" s="48"/>
      <c r="C78" s="21"/>
      <c r="D78" s="52"/>
      <c r="E78" s="21"/>
      <c r="F78" s="21"/>
      <c r="G78" s="223"/>
      <c r="H78" s="223"/>
      <c r="I78" s="224"/>
      <c r="J78" s="48"/>
      <c r="K78" s="21"/>
      <c r="L78" s="60"/>
      <c r="M78" s="60"/>
      <c r="N78" s="21"/>
      <c r="O78" s="57"/>
      <c r="P78" s="57"/>
      <c r="Q78" s="21"/>
      <c r="R78" s="62"/>
      <c r="S78" s="64"/>
      <c r="T78" s="21"/>
      <c r="U78" s="191"/>
      <c r="V78" s="191"/>
      <c r="W78" s="21"/>
      <c r="X78" s="71"/>
      <c r="Y78" s="75"/>
    </row>
    <row r="79" spans="1:25" ht="15.75" x14ac:dyDescent="0.25">
      <c r="A79" s="48">
        <v>67</v>
      </c>
      <c r="B79" s="47">
        <f>DATE(1937,5,24)</f>
        <v>13659</v>
      </c>
      <c r="C79" s="21"/>
      <c r="D79" s="52" t="s">
        <v>103</v>
      </c>
      <c r="E79" s="21"/>
      <c r="F79" s="21" t="s">
        <v>348</v>
      </c>
      <c r="G79" s="223">
        <f>+I79-H79</f>
        <v>21</v>
      </c>
      <c r="H79" s="223">
        <v>17</v>
      </c>
      <c r="I79" s="224">
        <v>38</v>
      </c>
      <c r="J79" s="48" t="s">
        <v>467</v>
      </c>
      <c r="K79" s="21"/>
      <c r="L79" s="60">
        <v>911</v>
      </c>
      <c r="M79" s="60" t="s">
        <v>7</v>
      </c>
      <c r="N79" s="21"/>
      <c r="O79" s="57" t="s">
        <v>53</v>
      </c>
      <c r="P79" s="57" t="s">
        <v>56</v>
      </c>
      <c r="Q79" s="21"/>
      <c r="R79" s="62" t="s">
        <v>123</v>
      </c>
      <c r="S79" s="64">
        <f>DATE(1914,7,15)</f>
        <v>5310</v>
      </c>
      <c r="T79" s="21"/>
      <c r="U79" s="191">
        <v>1911</v>
      </c>
      <c r="V79" s="191" t="s">
        <v>122</v>
      </c>
      <c r="W79" s="21"/>
      <c r="X79" s="71" t="s">
        <v>117</v>
      </c>
      <c r="Y79" s="75">
        <f>+DATE(1917,6,25)</f>
        <v>6386</v>
      </c>
    </row>
    <row r="80" spans="1:25" ht="15.75" x14ac:dyDescent="0.25">
      <c r="A80" s="48"/>
      <c r="B80" s="21"/>
      <c r="C80" s="21"/>
      <c r="D80" s="52"/>
      <c r="E80" s="21"/>
      <c r="F80" s="21"/>
      <c r="G80" s="223"/>
      <c r="H80" s="223"/>
      <c r="I80" s="224"/>
      <c r="J80" s="48"/>
      <c r="K80" s="21"/>
      <c r="L80" s="60"/>
      <c r="M80" s="60"/>
      <c r="N80" s="21"/>
      <c r="O80" s="57"/>
      <c r="P80" s="57"/>
      <c r="Q80" s="21"/>
      <c r="R80" s="62"/>
      <c r="S80" s="64"/>
      <c r="T80" s="21"/>
      <c r="U80" s="191"/>
      <c r="V80" s="191"/>
      <c r="W80" s="21"/>
      <c r="X80" s="71"/>
      <c r="Y80" s="75"/>
    </row>
    <row r="81" spans="1:25" ht="15.75" x14ac:dyDescent="0.25">
      <c r="A81" s="48">
        <v>69</v>
      </c>
      <c r="B81" s="47">
        <f>DATE(1937,5,24)</f>
        <v>13659</v>
      </c>
      <c r="C81" s="21"/>
      <c r="D81" s="53" t="s">
        <v>114</v>
      </c>
      <c r="E81" s="49"/>
      <c r="F81" s="21" t="s">
        <v>348</v>
      </c>
      <c r="G81" s="223">
        <f>+I81-H81</f>
        <v>41</v>
      </c>
      <c r="H81" s="223">
        <v>2</v>
      </c>
      <c r="I81" s="224">
        <v>43</v>
      </c>
      <c r="J81" s="48" t="s">
        <v>469</v>
      </c>
      <c r="K81" s="21"/>
      <c r="L81" s="60">
        <v>3964</v>
      </c>
      <c r="M81" s="59" t="s">
        <v>122</v>
      </c>
      <c r="N81" s="21"/>
      <c r="O81" s="57" t="s">
        <v>56</v>
      </c>
      <c r="P81" s="57" t="s">
        <v>53</v>
      </c>
      <c r="Q81" s="21"/>
      <c r="R81" s="62" t="s">
        <v>123</v>
      </c>
      <c r="S81" s="64">
        <f>DATE(1914,7,15)</f>
        <v>5310</v>
      </c>
      <c r="T81" s="21"/>
      <c r="U81" s="191">
        <v>1911</v>
      </c>
      <c r="V81" s="191" t="s">
        <v>122</v>
      </c>
      <c r="W81" s="21"/>
      <c r="X81" s="71" t="s">
        <v>117</v>
      </c>
      <c r="Y81" s="75">
        <f>+DATE(1917,6,25)</f>
        <v>6386</v>
      </c>
    </row>
    <row r="82" spans="1:25" ht="15.75" x14ac:dyDescent="0.25">
      <c r="A82" s="48"/>
      <c r="B82" s="48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5" ht="15.75" x14ac:dyDescent="0.25">
      <c r="A83" s="48"/>
      <c r="B83" s="47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5" ht="15.75" x14ac:dyDescent="0.25">
      <c r="F84" s="21"/>
      <c r="G84" s="21"/>
      <c r="H84" s="21"/>
      <c r="I84" s="21"/>
      <c r="J84" s="21"/>
      <c r="O84" s="21"/>
      <c r="P84" s="21"/>
    </row>
    <row r="85" spans="1:25" ht="15.75" x14ac:dyDescent="0.25">
      <c r="F85" s="21"/>
      <c r="G85" s="21"/>
      <c r="H85" s="21"/>
      <c r="I85" s="21"/>
      <c r="J85" s="21"/>
      <c r="O85" s="21"/>
      <c r="P85" s="21"/>
    </row>
    <row r="86" spans="1:25" ht="15.75" x14ac:dyDescent="0.25">
      <c r="F86" s="21"/>
      <c r="G86" s="21"/>
      <c r="H86" s="21"/>
      <c r="I86" s="21"/>
      <c r="J86" s="21"/>
    </row>
    <row r="87" spans="1:25" ht="15.75" x14ac:dyDescent="0.25">
      <c r="F87" s="21"/>
      <c r="G87" s="21"/>
      <c r="H87" s="21"/>
      <c r="I87" s="21"/>
      <c r="J87" s="21"/>
    </row>
    <row r="88" spans="1:25" ht="15.75" x14ac:dyDescent="0.25">
      <c r="F88" s="21"/>
      <c r="G88" s="21"/>
      <c r="H88" s="21"/>
      <c r="I88" s="21"/>
      <c r="J88" s="21"/>
    </row>
    <row r="89" spans="1:25" ht="15.75" x14ac:dyDescent="0.25">
      <c r="F89" s="21"/>
      <c r="G89" s="21"/>
      <c r="H89" s="21"/>
      <c r="I89" s="21"/>
      <c r="J89" s="21"/>
    </row>
    <row r="90" spans="1:25" ht="15.75" x14ac:dyDescent="0.25">
      <c r="F90" s="21"/>
      <c r="G90" s="21"/>
      <c r="H90" s="21"/>
      <c r="I90" s="21"/>
      <c r="J90" s="21"/>
    </row>
    <row r="91" spans="1:25" ht="15.75" x14ac:dyDescent="0.25">
      <c r="F91" s="21"/>
      <c r="G91" s="21"/>
      <c r="H91" s="21"/>
      <c r="I91" s="21"/>
      <c r="J91" s="21"/>
    </row>
    <row r="92" spans="1:25" ht="15.75" x14ac:dyDescent="0.25">
      <c r="F92" s="21"/>
      <c r="G92" s="21"/>
      <c r="H92" s="21"/>
      <c r="I92" s="21"/>
      <c r="J92" s="21"/>
    </row>
    <row r="93" spans="1:25" ht="15.75" x14ac:dyDescent="0.25">
      <c r="F93" s="21"/>
      <c r="G93" s="21"/>
      <c r="H93" s="21"/>
      <c r="I93" s="21"/>
      <c r="J93" s="21"/>
    </row>
    <row r="94" spans="1:25" ht="15.75" x14ac:dyDescent="0.25">
      <c r="F94" s="21"/>
      <c r="G94" s="21"/>
      <c r="H94" s="21"/>
      <c r="I94" s="21"/>
      <c r="J94" s="21"/>
    </row>
    <row r="95" spans="1:25" ht="15.75" x14ac:dyDescent="0.25">
      <c r="F95" s="21"/>
      <c r="G95" s="21"/>
      <c r="H95" s="21"/>
      <c r="I95" s="21"/>
      <c r="J95" s="21"/>
    </row>
    <row r="96" spans="1:25" ht="15.75" x14ac:dyDescent="0.25">
      <c r="F96" s="21"/>
      <c r="G96" s="21"/>
      <c r="H96" s="21"/>
      <c r="I96" s="21"/>
      <c r="J96" s="21"/>
    </row>
    <row r="97" spans="6:10" ht="15.75" x14ac:dyDescent="0.25">
      <c r="F97" s="21"/>
      <c r="G97" s="21"/>
      <c r="H97" s="21"/>
      <c r="I97" s="21"/>
      <c r="J97" s="21"/>
    </row>
    <row r="98" spans="6:10" ht="15.75" x14ac:dyDescent="0.25">
      <c r="F98" s="21"/>
      <c r="G98" s="21"/>
      <c r="H98" s="21"/>
      <c r="I98" s="21"/>
      <c r="J98" s="21"/>
    </row>
    <row r="99" spans="6:10" ht="15.75" x14ac:dyDescent="0.25">
      <c r="F99" s="21"/>
      <c r="G99" s="21"/>
      <c r="H99" s="21"/>
      <c r="I99" s="21"/>
      <c r="J99" s="21"/>
    </row>
  </sheetData>
  <mergeCells count="6">
    <mergeCell ref="G5:I5"/>
    <mergeCell ref="L6:M6"/>
    <mergeCell ref="R5:S5"/>
    <mergeCell ref="X5:Y5"/>
    <mergeCell ref="L53:M53"/>
    <mergeCell ref="U6:V6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A0A0-B12B-4531-A7CE-817FE0175A55}">
  <dimension ref="A1:S121"/>
  <sheetViews>
    <sheetView topLeftCell="A19" workbookViewId="0">
      <selection activeCell="F33" sqref="F33:F95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13" max="13" width="11.140625" customWidth="1"/>
  </cols>
  <sheetData>
    <row r="1" spans="2:19" ht="18.75" x14ac:dyDescent="0.3">
      <c r="B1" s="19" t="s">
        <v>3</v>
      </c>
      <c r="E1" s="14" t="s">
        <v>155</v>
      </c>
      <c r="F1" s="14"/>
    </row>
    <row r="3" spans="2:19" x14ac:dyDescent="0.25">
      <c r="B3" t="s">
        <v>70</v>
      </c>
      <c r="E3" s="20">
        <f>+DATE(1937,5,20)</f>
        <v>13655</v>
      </c>
      <c r="F3" s="20"/>
    </row>
    <row r="4" spans="2:19" x14ac:dyDescent="0.25">
      <c r="E4" s="20"/>
      <c r="F4" s="20"/>
    </row>
    <row r="5" spans="2:19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O5" s="44"/>
      <c r="P5" s="44"/>
      <c r="Q5" s="44"/>
      <c r="R5" s="44"/>
      <c r="S5" s="44"/>
    </row>
    <row r="6" spans="2:19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O6" s="44"/>
      <c r="P6" s="44"/>
      <c r="Q6" s="44"/>
      <c r="R6" s="44"/>
      <c r="S6" s="44"/>
    </row>
    <row r="7" spans="2:19" ht="15.75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44"/>
      <c r="P7" s="80"/>
      <c r="Q7" s="81"/>
      <c r="R7" s="80"/>
      <c r="S7" s="44"/>
    </row>
    <row r="8" spans="2:19" ht="15.75" x14ac:dyDescent="0.25">
      <c r="B8" s="25" t="s">
        <v>11</v>
      </c>
      <c r="C8" s="25"/>
      <c r="D8" s="25"/>
      <c r="E8" s="52" t="s">
        <v>237</v>
      </c>
      <c r="F8" s="52"/>
      <c r="G8" s="28"/>
      <c r="H8" s="28"/>
      <c r="I8" s="28"/>
      <c r="J8" s="14" t="s">
        <v>82</v>
      </c>
      <c r="K8" s="28"/>
      <c r="L8" s="28"/>
      <c r="M8" s="14" t="s">
        <v>83</v>
      </c>
      <c r="N8" s="28"/>
      <c r="O8" s="44"/>
      <c r="P8" s="44"/>
      <c r="Q8" s="44"/>
      <c r="R8" s="44"/>
      <c r="S8" s="44"/>
    </row>
    <row r="9" spans="2:19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O9" s="44"/>
      <c r="P9" s="44"/>
      <c r="Q9" s="44"/>
      <c r="R9" s="44"/>
      <c r="S9" s="44"/>
    </row>
    <row r="10" spans="2:19" x14ac:dyDescent="0.25">
      <c r="B10" s="25" t="s">
        <v>13</v>
      </c>
      <c r="C10" s="25"/>
      <c r="D10" s="25"/>
      <c r="E10" s="25" t="s">
        <v>141</v>
      </c>
      <c r="F10" s="25"/>
      <c r="G10" s="28"/>
      <c r="H10" s="28"/>
      <c r="I10" s="28"/>
      <c r="J10" s="14" t="s">
        <v>82</v>
      </c>
      <c r="K10" s="28"/>
      <c r="L10" s="28"/>
      <c r="M10" s="25"/>
      <c r="N10" s="28"/>
      <c r="O10" s="44"/>
      <c r="P10" s="44"/>
      <c r="Q10" s="44"/>
      <c r="R10" s="44"/>
      <c r="S10" s="44"/>
    </row>
    <row r="11" spans="2:19" x14ac:dyDescent="0.25">
      <c r="G11" s="18"/>
      <c r="H11" s="18"/>
      <c r="I11" s="18"/>
      <c r="J11" s="18"/>
      <c r="K11" s="18"/>
      <c r="L11" s="18"/>
      <c r="M11" s="18"/>
      <c r="N11" s="18"/>
      <c r="O11" s="44"/>
      <c r="P11" s="44"/>
      <c r="Q11" s="44"/>
      <c r="R11" s="44"/>
      <c r="S11" s="44"/>
    </row>
    <row r="12" spans="2:19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O12" s="44"/>
      <c r="P12" s="44"/>
      <c r="Q12" s="44"/>
      <c r="R12" s="83"/>
      <c r="S12" s="80"/>
    </row>
    <row r="13" spans="2:19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O13" s="44"/>
      <c r="P13" s="44"/>
      <c r="Q13" s="44"/>
      <c r="R13" s="44"/>
      <c r="S13" s="44"/>
    </row>
    <row r="14" spans="2:19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O14" s="44"/>
      <c r="P14" s="44"/>
      <c r="Q14" s="44"/>
      <c r="R14" s="44"/>
      <c r="S14" s="44"/>
    </row>
    <row r="15" spans="2:19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19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160</v>
      </c>
      <c r="F17" s="30"/>
      <c r="G17" s="31"/>
      <c r="H17" s="31"/>
      <c r="I17" s="31"/>
      <c r="J17" s="30" t="s">
        <v>161</v>
      </c>
      <c r="K17" s="31"/>
      <c r="L17" s="31"/>
      <c r="M17" s="30" t="s">
        <v>162</v>
      </c>
      <c r="N17" s="31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30" t="s">
        <v>235</v>
      </c>
      <c r="F19" s="30"/>
      <c r="G19" s="31"/>
      <c r="H19" s="31"/>
      <c r="I19" s="31"/>
      <c r="J19" s="30" t="s">
        <v>236</v>
      </c>
      <c r="K19" s="31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84" t="s">
        <v>112</v>
      </c>
      <c r="F21" s="84"/>
      <c r="G21" s="79"/>
      <c r="H21" s="79"/>
      <c r="I21" s="79"/>
      <c r="J21" s="79"/>
      <c r="K21" s="18"/>
      <c r="L21" s="18"/>
      <c r="M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t="s">
        <v>26</v>
      </c>
      <c r="E23" t="s">
        <v>200</v>
      </c>
      <c r="G23" s="18"/>
      <c r="H23" s="18"/>
      <c r="I23" s="18"/>
      <c r="J23" s="215">
        <f>+DATE(1937,5,20)</f>
        <v>13655</v>
      </c>
      <c r="K23" s="215"/>
      <c r="L23" s="215"/>
      <c r="M23" s="111">
        <v>0.97569444444444453</v>
      </c>
    </row>
    <row r="24" spans="2:14" x14ac:dyDescent="0.25">
      <c r="G24" s="18"/>
      <c r="H24" s="18"/>
      <c r="I24" s="18"/>
      <c r="J24" s="89"/>
      <c r="K24" s="89"/>
      <c r="L24" s="89"/>
      <c r="M24" s="111"/>
      <c r="N24" s="18"/>
    </row>
    <row r="25" spans="2:14" x14ac:dyDescent="0.25">
      <c r="B25" t="s">
        <v>28</v>
      </c>
      <c r="E25" t="s">
        <v>27</v>
      </c>
      <c r="G25" s="18"/>
      <c r="H25" s="18"/>
      <c r="I25" s="18"/>
      <c r="J25" s="215">
        <f>+DATE(1937,5,21)</f>
        <v>13656</v>
      </c>
      <c r="K25" s="215"/>
      <c r="L25" s="215"/>
      <c r="M25" s="111">
        <v>0.15972222222222224</v>
      </c>
      <c r="N25" s="18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238</v>
      </c>
      <c r="G27" s="18"/>
      <c r="H27" s="18"/>
      <c r="I27" s="18"/>
      <c r="J27" s="18"/>
      <c r="K27" s="18"/>
      <c r="L27" s="18"/>
      <c r="M27" s="18"/>
      <c r="N27" s="18"/>
    </row>
    <row r="29" spans="2:14" x14ac:dyDescent="0.25">
      <c r="B29" t="s">
        <v>24</v>
      </c>
      <c r="E29" t="s">
        <v>163</v>
      </c>
      <c r="H29" s="18"/>
      <c r="I29" s="18"/>
      <c r="J29" s="18"/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99" t="s">
        <v>31</v>
      </c>
      <c r="C33" s="99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99" t="s">
        <v>46</v>
      </c>
      <c r="L34" s="99" t="s">
        <v>9</v>
      </c>
      <c r="M34" s="99" t="s">
        <v>10</v>
      </c>
      <c r="O34" s="98" t="s">
        <v>81</v>
      </c>
    </row>
    <row r="35" spans="1:18" x14ac:dyDescent="0.25">
      <c r="A35" s="44"/>
      <c r="J35" s="99"/>
      <c r="L35" s="3"/>
      <c r="M35" s="3"/>
    </row>
    <row r="36" spans="1:18" x14ac:dyDescent="0.25">
      <c r="A36" s="65">
        <v>2</v>
      </c>
      <c r="B36" s="3" t="s">
        <v>239</v>
      </c>
      <c r="C36">
        <v>6165</v>
      </c>
      <c r="H36" s="86" t="s">
        <v>240</v>
      </c>
      <c r="L36" s="39">
        <v>3964</v>
      </c>
      <c r="M36" s="78">
        <v>4081</v>
      </c>
      <c r="O36" s="7"/>
      <c r="P36" s="14" t="s">
        <v>65</v>
      </c>
      <c r="Q36" s="14"/>
      <c r="R36" s="14"/>
    </row>
    <row r="37" spans="1:18" x14ac:dyDescent="0.25">
      <c r="A37" s="65">
        <v>3</v>
      </c>
      <c r="B37" s="3" t="s">
        <v>239</v>
      </c>
      <c r="C37">
        <v>61793</v>
      </c>
      <c r="H37" s="86" t="s">
        <v>240</v>
      </c>
      <c r="J37" s="3"/>
      <c r="L37" s="39">
        <v>3964</v>
      </c>
      <c r="M37" s="78">
        <v>4081</v>
      </c>
      <c r="O37" s="8"/>
      <c r="P37" s="15" t="s">
        <v>66</v>
      </c>
      <c r="Q37" s="15"/>
      <c r="R37" s="15"/>
    </row>
    <row r="38" spans="1:18" x14ac:dyDescent="0.25">
      <c r="A38" s="65">
        <v>4</v>
      </c>
      <c r="B38" s="3" t="s">
        <v>208</v>
      </c>
      <c r="C38">
        <v>70860</v>
      </c>
      <c r="H38" s="86" t="s">
        <v>240</v>
      </c>
      <c r="J38" s="3"/>
      <c r="L38" s="39">
        <v>3964</v>
      </c>
      <c r="M38" s="78">
        <v>4081</v>
      </c>
      <c r="O38" s="113" t="s">
        <v>241</v>
      </c>
      <c r="P38" s="113"/>
      <c r="Q38" s="113"/>
      <c r="R38" s="113"/>
    </row>
    <row r="39" spans="1:18" x14ac:dyDescent="0.25">
      <c r="A39" s="65">
        <v>5</v>
      </c>
      <c r="B39" s="3" t="s">
        <v>208</v>
      </c>
      <c r="C39">
        <v>70552</v>
      </c>
      <c r="H39" s="86" t="s">
        <v>240</v>
      </c>
      <c r="J39" s="3"/>
      <c r="L39" s="39">
        <v>3964</v>
      </c>
      <c r="M39" s="78">
        <v>4081</v>
      </c>
    </row>
    <row r="40" spans="1:18" x14ac:dyDescent="0.25">
      <c r="A40" s="65">
        <v>6</v>
      </c>
      <c r="B40" s="3" t="s">
        <v>239</v>
      </c>
      <c r="C40">
        <v>6197</v>
      </c>
      <c r="H40" s="86" t="s">
        <v>240</v>
      </c>
      <c r="J40" s="3"/>
      <c r="L40" s="39">
        <v>3964</v>
      </c>
      <c r="M40" s="78">
        <v>4081</v>
      </c>
    </row>
    <row r="41" spans="1:18" x14ac:dyDescent="0.25">
      <c r="A41" s="65">
        <v>7</v>
      </c>
      <c r="B41" s="3" t="s">
        <v>208</v>
      </c>
      <c r="C41">
        <v>71280</v>
      </c>
      <c r="H41" s="86" t="s">
        <v>240</v>
      </c>
      <c r="J41" s="3"/>
      <c r="L41" s="39">
        <v>3964</v>
      </c>
      <c r="M41" s="78">
        <v>4081</v>
      </c>
      <c r="O41" s="34" t="s">
        <v>47</v>
      </c>
      <c r="P41" t="s">
        <v>79</v>
      </c>
    </row>
    <row r="42" spans="1:18" x14ac:dyDescent="0.25">
      <c r="A42" s="65">
        <v>8</v>
      </c>
      <c r="B42" s="3" t="s">
        <v>239</v>
      </c>
      <c r="C42">
        <v>14063</v>
      </c>
      <c r="H42" s="86" t="s">
        <v>240</v>
      </c>
      <c r="J42" s="3"/>
      <c r="L42" s="39">
        <v>3964</v>
      </c>
      <c r="M42" s="78">
        <v>4081</v>
      </c>
      <c r="R42" s="17"/>
    </row>
    <row r="43" spans="1:18" x14ac:dyDescent="0.25">
      <c r="A43" s="65">
        <v>9</v>
      </c>
      <c r="B43" s="3" t="s">
        <v>208</v>
      </c>
      <c r="C43">
        <v>74289</v>
      </c>
      <c r="H43" s="86" t="s">
        <v>240</v>
      </c>
      <c r="J43" s="3"/>
      <c r="L43" s="39">
        <v>3964</v>
      </c>
      <c r="M43" s="78">
        <v>4081</v>
      </c>
    </row>
    <row r="44" spans="1:18" x14ac:dyDescent="0.25">
      <c r="A44" s="65">
        <v>10</v>
      </c>
      <c r="B44" s="3" t="s">
        <v>208</v>
      </c>
      <c r="C44">
        <v>74676</v>
      </c>
      <c r="H44" s="86" t="s">
        <v>240</v>
      </c>
      <c r="L44" s="39">
        <v>3964</v>
      </c>
      <c r="M44" s="78">
        <v>4081</v>
      </c>
      <c r="O44" s="17" t="s">
        <v>67</v>
      </c>
      <c r="P44" s="17"/>
      <c r="Q44" s="17"/>
    </row>
    <row r="45" spans="1:18" x14ac:dyDescent="0.25">
      <c r="A45" s="65">
        <v>11</v>
      </c>
      <c r="B45" s="3" t="s">
        <v>208</v>
      </c>
      <c r="C45">
        <v>77705</v>
      </c>
      <c r="H45" s="86" t="s">
        <v>240</v>
      </c>
      <c r="L45" s="39">
        <v>3964</v>
      </c>
      <c r="M45" s="78">
        <v>4081</v>
      </c>
    </row>
    <row r="46" spans="1:18" x14ac:dyDescent="0.25">
      <c r="A46" s="65">
        <v>12</v>
      </c>
      <c r="B46" s="3" t="s">
        <v>208</v>
      </c>
      <c r="C46">
        <v>74956</v>
      </c>
      <c r="H46" s="86" t="s">
        <v>240</v>
      </c>
      <c r="L46" s="39">
        <v>3964</v>
      </c>
      <c r="M46" s="78">
        <v>4081</v>
      </c>
      <c r="O46" s="35">
        <v>4081</v>
      </c>
      <c r="P46" t="s">
        <v>53</v>
      </c>
    </row>
    <row r="47" spans="1:18" x14ac:dyDescent="0.25">
      <c r="A47" s="65">
        <v>13</v>
      </c>
      <c r="B47" s="3" t="s">
        <v>208</v>
      </c>
      <c r="C47">
        <v>75084</v>
      </c>
      <c r="H47" s="86" t="s">
        <v>240</v>
      </c>
      <c r="L47" s="39">
        <v>3964</v>
      </c>
      <c r="M47" s="78">
        <v>4081</v>
      </c>
    </row>
    <row r="48" spans="1:18" x14ac:dyDescent="0.25">
      <c r="A48" s="65">
        <v>14</v>
      </c>
      <c r="B48" s="3" t="s">
        <v>239</v>
      </c>
      <c r="C48">
        <v>14117</v>
      </c>
      <c r="H48" s="86" t="s">
        <v>240</v>
      </c>
      <c r="L48" s="39">
        <v>3964</v>
      </c>
      <c r="M48" s="78">
        <v>4081</v>
      </c>
      <c r="O48" s="39">
        <v>3964</v>
      </c>
      <c r="P48" t="s">
        <v>56</v>
      </c>
    </row>
    <row r="49" spans="1:17" x14ac:dyDescent="0.25">
      <c r="A49" s="65">
        <v>15</v>
      </c>
      <c r="B49" s="3" t="s">
        <v>208</v>
      </c>
      <c r="C49">
        <v>74563</v>
      </c>
      <c r="H49" s="86" t="s">
        <v>240</v>
      </c>
      <c r="J49" s="3"/>
      <c r="L49" s="39">
        <v>3964</v>
      </c>
      <c r="M49" s="78">
        <v>4081</v>
      </c>
    </row>
    <row r="50" spans="1:17" x14ac:dyDescent="0.25">
      <c r="A50" s="65">
        <v>16</v>
      </c>
      <c r="B50" s="3" t="s">
        <v>239</v>
      </c>
      <c r="C50">
        <v>61912</v>
      </c>
      <c r="H50" s="86" t="s">
        <v>240</v>
      </c>
      <c r="J50" s="3"/>
      <c r="L50" s="39">
        <v>3964</v>
      </c>
      <c r="M50" s="78">
        <v>4081</v>
      </c>
      <c r="O50" s="39">
        <v>3964</v>
      </c>
      <c r="P50" t="s">
        <v>56</v>
      </c>
      <c r="Q50" s="44"/>
    </row>
    <row r="51" spans="1:17" x14ac:dyDescent="0.25">
      <c r="A51" s="65">
        <v>17</v>
      </c>
      <c r="B51" s="3" t="s">
        <v>239</v>
      </c>
      <c r="C51">
        <v>61772</v>
      </c>
      <c r="H51" s="86" t="s">
        <v>240</v>
      </c>
      <c r="J51" s="3"/>
      <c r="L51" s="39">
        <v>3964</v>
      </c>
      <c r="M51" s="78">
        <v>4081</v>
      </c>
      <c r="O51" s="91"/>
      <c r="P51" s="44"/>
      <c r="Q51" s="44"/>
    </row>
    <row r="52" spans="1:17" x14ac:dyDescent="0.25">
      <c r="A52" s="65">
        <v>18</v>
      </c>
      <c r="B52" s="3" t="s">
        <v>239</v>
      </c>
      <c r="C52">
        <v>14516</v>
      </c>
      <c r="H52" s="86" t="s">
        <v>240</v>
      </c>
      <c r="J52" s="3"/>
      <c r="L52" s="39">
        <v>3964</v>
      </c>
      <c r="M52" s="78">
        <v>4081</v>
      </c>
      <c r="O52" s="88"/>
      <c r="P52" s="44"/>
      <c r="Q52" s="44"/>
    </row>
    <row r="53" spans="1:17" x14ac:dyDescent="0.25">
      <c r="A53" s="65">
        <v>19</v>
      </c>
      <c r="B53" s="3" t="s">
        <v>239</v>
      </c>
      <c r="C53">
        <v>62131</v>
      </c>
      <c r="H53" s="86" t="s">
        <v>240</v>
      </c>
      <c r="J53" s="3"/>
      <c r="L53" s="39">
        <v>3964</v>
      </c>
      <c r="M53" s="78">
        <v>4081</v>
      </c>
      <c r="O53" s="88"/>
      <c r="P53" s="44"/>
      <c r="Q53" s="44"/>
    </row>
    <row r="54" spans="1:17" x14ac:dyDescent="0.25">
      <c r="A54" s="65">
        <v>20</v>
      </c>
      <c r="B54" s="3" t="s">
        <v>239</v>
      </c>
      <c r="C54">
        <v>61856</v>
      </c>
      <c r="H54" s="86" t="s">
        <v>240</v>
      </c>
      <c r="J54" s="3"/>
      <c r="L54" s="39">
        <v>3964</v>
      </c>
      <c r="M54" s="78">
        <v>4081</v>
      </c>
      <c r="O54" s="34"/>
    </row>
    <row r="55" spans="1:17" x14ac:dyDescent="0.25">
      <c r="A55" s="65">
        <v>21</v>
      </c>
      <c r="B55" s="3" t="s">
        <v>239</v>
      </c>
      <c r="C55">
        <v>62281</v>
      </c>
      <c r="H55" s="86" t="s">
        <v>240</v>
      </c>
      <c r="J55" s="3"/>
      <c r="L55" s="39">
        <v>3964</v>
      </c>
      <c r="M55" s="78">
        <v>4081</v>
      </c>
    </row>
    <row r="56" spans="1:17" x14ac:dyDescent="0.25">
      <c r="A56" s="65">
        <v>22</v>
      </c>
      <c r="B56" s="3" t="s">
        <v>239</v>
      </c>
      <c r="C56">
        <v>61208</v>
      </c>
      <c r="H56" s="86" t="s">
        <v>240</v>
      </c>
      <c r="J56" s="3"/>
      <c r="L56" s="39">
        <v>3964</v>
      </c>
      <c r="M56" s="78">
        <v>4081</v>
      </c>
    </row>
    <row r="57" spans="1:17" x14ac:dyDescent="0.25">
      <c r="A57" s="65">
        <v>23</v>
      </c>
      <c r="B57" s="3" t="s">
        <v>208</v>
      </c>
      <c r="C57">
        <v>74142</v>
      </c>
      <c r="F57" s="44"/>
      <c r="H57" s="86" t="s">
        <v>240</v>
      </c>
      <c r="J57" s="3"/>
      <c r="K57" s="44"/>
      <c r="L57" s="39">
        <v>3964</v>
      </c>
      <c r="M57" s="78">
        <v>4081</v>
      </c>
    </row>
    <row r="58" spans="1:17" x14ac:dyDescent="0.25">
      <c r="A58" s="65">
        <v>24</v>
      </c>
      <c r="B58" s="3" t="s">
        <v>239</v>
      </c>
      <c r="C58">
        <v>14423</v>
      </c>
      <c r="F58" s="44"/>
      <c r="H58" s="86" t="s">
        <v>240</v>
      </c>
      <c r="J58" s="3"/>
      <c r="K58" s="44"/>
      <c r="L58" s="39">
        <v>3964</v>
      </c>
      <c r="M58" s="78">
        <v>4081</v>
      </c>
    </row>
    <row r="59" spans="1:17" x14ac:dyDescent="0.25">
      <c r="A59" s="65">
        <v>25</v>
      </c>
      <c r="B59" s="3" t="s">
        <v>208</v>
      </c>
      <c r="C59">
        <v>74347</v>
      </c>
      <c r="F59" s="44"/>
      <c r="H59" s="86" t="s">
        <v>240</v>
      </c>
      <c r="J59" s="3"/>
      <c r="K59" s="44"/>
      <c r="L59" s="39">
        <v>3964</v>
      </c>
      <c r="M59" s="78">
        <v>4081</v>
      </c>
    </row>
    <row r="60" spans="1:17" x14ac:dyDescent="0.25">
      <c r="A60" s="65">
        <v>26</v>
      </c>
      <c r="B60" s="3" t="s">
        <v>239</v>
      </c>
      <c r="C60">
        <v>14042</v>
      </c>
      <c r="F60" s="44"/>
      <c r="H60" s="86" t="s">
        <v>240</v>
      </c>
      <c r="J60" s="3"/>
      <c r="K60" s="44"/>
      <c r="L60" s="39">
        <v>3964</v>
      </c>
      <c r="M60" s="78">
        <v>4081</v>
      </c>
    </row>
    <row r="61" spans="1:17" x14ac:dyDescent="0.25">
      <c r="A61" s="65">
        <v>27</v>
      </c>
      <c r="B61" s="3" t="s">
        <v>35</v>
      </c>
      <c r="C61" s="44">
        <v>75668</v>
      </c>
      <c r="D61" s="44"/>
      <c r="F61" s="44"/>
      <c r="G61" s="44"/>
      <c r="H61" s="86" t="s">
        <v>240</v>
      </c>
      <c r="I61" s="44"/>
      <c r="J61" s="3"/>
      <c r="K61" s="44"/>
      <c r="L61" s="39">
        <v>3964</v>
      </c>
      <c r="M61" s="78">
        <v>4081</v>
      </c>
    </row>
    <row r="62" spans="1:17" x14ac:dyDescent="0.25">
      <c r="A62" s="65">
        <v>28</v>
      </c>
      <c r="B62" s="3" t="s">
        <v>208</v>
      </c>
      <c r="C62" s="44">
        <v>70780</v>
      </c>
      <c r="D62" s="44"/>
      <c r="F62" s="44"/>
      <c r="G62" s="44"/>
      <c r="H62" s="86" t="s">
        <v>240</v>
      </c>
      <c r="I62" s="44"/>
      <c r="J62" s="3"/>
      <c r="K62" s="44"/>
      <c r="L62" s="39">
        <v>3964</v>
      </c>
      <c r="M62" s="78">
        <v>4081</v>
      </c>
    </row>
    <row r="63" spans="1:17" x14ac:dyDescent="0.25">
      <c r="A63" s="65"/>
      <c r="B63" s="65"/>
      <c r="C63" s="44"/>
      <c r="D63" s="44"/>
      <c r="E63" s="44"/>
      <c r="G63" s="44"/>
      <c r="H63" s="44"/>
      <c r="I63" s="44"/>
      <c r="J63" s="65"/>
      <c r="K63" s="44"/>
      <c r="L63" s="65"/>
      <c r="M63" s="65"/>
    </row>
    <row r="64" spans="1:17" x14ac:dyDescent="0.25">
      <c r="A64" s="65">
        <v>29</v>
      </c>
      <c r="B64" s="3" t="s">
        <v>208</v>
      </c>
      <c r="C64" s="44">
        <v>70916</v>
      </c>
      <c r="H64" s="86" t="s">
        <v>240</v>
      </c>
      <c r="L64" s="39">
        <v>3964</v>
      </c>
      <c r="M64" s="78">
        <v>4081</v>
      </c>
    </row>
    <row r="65" spans="1:13" x14ac:dyDescent="0.25">
      <c r="A65" s="65">
        <v>30</v>
      </c>
      <c r="B65" s="3" t="s">
        <v>208</v>
      </c>
      <c r="C65" s="44">
        <v>74944</v>
      </c>
      <c r="H65" s="86" t="s">
        <v>240</v>
      </c>
      <c r="J65" s="3"/>
      <c r="L65" s="39">
        <v>3964</v>
      </c>
      <c r="M65" s="78">
        <v>4081</v>
      </c>
    </row>
    <row r="66" spans="1:13" x14ac:dyDescent="0.25">
      <c r="A66" s="65">
        <v>31</v>
      </c>
      <c r="B66" s="3" t="s">
        <v>208</v>
      </c>
      <c r="C66" s="44">
        <v>71428</v>
      </c>
      <c r="H66" s="86" t="s">
        <v>240</v>
      </c>
      <c r="J66" s="3"/>
      <c r="L66" s="39">
        <v>3964</v>
      </c>
      <c r="M66" s="78">
        <v>4081</v>
      </c>
    </row>
    <row r="67" spans="1:13" x14ac:dyDescent="0.25">
      <c r="A67" s="65">
        <v>32</v>
      </c>
      <c r="B67" s="3" t="s">
        <v>208</v>
      </c>
      <c r="C67" s="44">
        <v>74008</v>
      </c>
      <c r="H67" s="86" t="s">
        <v>240</v>
      </c>
      <c r="J67" s="3"/>
      <c r="L67" s="39">
        <v>3964</v>
      </c>
      <c r="M67" s="78">
        <v>4081</v>
      </c>
    </row>
    <row r="68" spans="1:13" x14ac:dyDescent="0.25">
      <c r="A68" s="65">
        <v>33</v>
      </c>
      <c r="B68" s="3" t="s">
        <v>208</v>
      </c>
      <c r="C68" s="44">
        <v>71957</v>
      </c>
      <c r="H68" s="86" t="s">
        <v>240</v>
      </c>
      <c r="J68" s="3"/>
      <c r="L68" s="39">
        <v>3964</v>
      </c>
      <c r="M68" s="78">
        <v>4081</v>
      </c>
    </row>
    <row r="69" spans="1:13" x14ac:dyDescent="0.25">
      <c r="A69" s="65">
        <v>34</v>
      </c>
      <c r="B69" s="3" t="s">
        <v>239</v>
      </c>
      <c r="C69" s="44">
        <v>14750</v>
      </c>
      <c r="H69" s="86" t="s">
        <v>240</v>
      </c>
      <c r="J69" s="3"/>
      <c r="L69" s="39">
        <v>3964</v>
      </c>
      <c r="M69" s="78">
        <v>4081</v>
      </c>
    </row>
    <row r="70" spans="1:13" x14ac:dyDescent="0.25">
      <c r="A70" s="65">
        <v>35</v>
      </c>
      <c r="B70" s="3" t="s">
        <v>208</v>
      </c>
      <c r="C70" s="44">
        <v>73737</v>
      </c>
      <c r="H70" s="86" t="s">
        <v>240</v>
      </c>
      <c r="J70" s="3"/>
      <c r="L70" s="39">
        <v>3964</v>
      </c>
      <c r="M70" s="78">
        <v>4081</v>
      </c>
    </row>
    <row r="71" spans="1:13" x14ac:dyDescent="0.25">
      <c r="A71" s="65">
        <v>36</v>
      </c>
      <c r="B71" s="3" t="s">
        <v>239</v>
      </c>
      <c r="C71" s="44">
        <v>62166</v>
      </c>
      <c r="H71" s="86" t="s">
        <v>240</v>
      </c>
      <c r="J71" s="3"/>
      <c r="L71" s="39">
        <v>3964</v>
      </c>
      <c r="M71" s="78">
        <v>4081</v>
      </c>
    </row>
    <row r="72" spans="1:13" x14ac:dyDescent="0.25">
      <c r="A72" s="65">
        <v>37</v>
      </c>
      <c r="B72" s="3" t="s">
        <v>239</v>
      </c>
      <c r="C72" s="44">
        <v>13160</v>
      </c>
      <c r="H72" s="86" t="s">
        <v>240</v>
      </c>
      <c r="L72" s="39">
        <v>3964</v>
      </c>
      <c r="M72" s="78">
        <v>4081</v>
      </c>
    </row>
    <row r="73" spans="1:13" x14ac:dyDescent="0.25">
      <c r="A73" s="65">
        <v>38</v>
      </c>
      <c r="B73" s="3" t="s">
        <v>208</v>
      </c>
      <c r="C73" s="44">
        <v>73794</v>
      </c>
      <c r="H73" s="86" t="s">
        <v>240</v>
      </c>
      <c r="L73" s="39">
        <v>3964</v>
      </c>
      <c r="M73" s="78">
        <v>4081</v>
      </c>
    </row>
    <row r="74" spans="1:13" x14ac:dyDescent="0.25">
      <c r="A74" s="65">
        <v>39</v>
      </c>
      <c r="B74" s="3" t="s">
        <v>208</v>
      </c>
      <c r="C74" s="44">
        <v>74874</v>
      </c>
      <c r="H74" s="86" t="s">
        <v>240</v>
      </c>
      <c r="L74" s="39">
        <v>3964</v>
      </c>
      <c r="M74" s="78">
        <v>4081</v>
      </c>
    </row>
    <row r="75" spans="1:13" x14ac:dyDescent="0.25">
      <c r="A75" s="65">
        <v>40</v>
      </c>
      <c r="B75" s="3" t="s">
        <v>208</v>
      </c>
      <c r="C75" s="44">
        <v>73783</v>
      </c>
      <c r="H75" s="86" t="s">
        <v>240</v>
      </c>
      <c r="L75" s="39">
        <v>3964</v>
      </c>
      <c r="M75" s="78">
        <v>4081</v>
      </c>
    </row>
    <row r="76" spans="1:13" x14ac:dyDescent="0.25">
      <c r="A76" s="65">
        <v>41</v>
      </c>
      <c r="B76" s="3" t="s">
        <v>239</v>
      </c>
      <c r="C76" s="44">
        <v>14481</v>
      </c>
      <c r="H76" s="86" t="s">
        <v>240</v>
      </c>
      <c r="L76" s="39">
        <v>3964</v>
      </c>
      <c r="M76" s="78">
        <v>4081</v>
      </c>
    </row>
    <row r="77" spans="1:13" x14ac:dyDescent="0.25">
      <c r="A77" s="65">
        <v>42</v>
      </c>
      <c r="B77" s="3" t="s">
        <v>208</v>
      </c>
      <c r="C77" s="44">
        <v>71881</v>
      </c>
      <c r="H77" s="86" t="s">
        <v>240</v>
      </c>
      <c r="L77" s="39">
        <v>3964</v>
      </c>
      <c r="M77" s="78">
        <v>4081</v>
      </c>
    </row>
    <row r="78" spans="1:13" x14ac:dyDescent="0.25">
      <c r="A78" s="65">
        <v>43</v>
      </c>
      <c r="B78" s="3" t="s">
        <v>208</v>
      </c>
      <c r="C78" s="44">
        <v>75049</v>
      </c>
      <c r="H78" s="86" t="s">
        <v>240</v>
      </c>
      <c r="L78" s="39">
        <v>3964</v>
      </c>
      <c r="M78" s="78">
        <v>4081</v>
      </c>
    </row>
    <row r="79" spans="1:13" x14ac:dyDescent="0.25">
      <c r="A79" s="65">
        <v>44</v>
      </c>
      <c r="B79" s="3" t="s">
        <v>239</v>
      </c>
      <c r="C79" s="44">
        <v>6164</v>
      </c>
      <c r="H79" s="86" t="s">
        <v>240</v>
      </c>
      <c r="L79" s="39">
        <v>3964</v>
      </c>
      <c r="M79" s="78">
        <v>4081</v>
      </c>
    </row>
    <row r="80" spans="1:13" x14ac:dyDescent="0.25">
      <c r="A80" s="65">
        <v>45</v>
      </c>
      <c r="B80" s="3" t="s">
        <v>239</v>
      </c>
      <c r="C80" s="44">
        <v>14430</v>
      </c>
      <c r="H80" s="86" t="s">
        <v>240</v>
      </c>
      <c r="L80" s="39">
        <v>3964</v>
      </c>
      <c r="M80" s="78">
        <v>4081</v>
      </c>
    </row>
    <row r="81" spans="1:13" x14ac:dyDescent="0.25">
      <c r="A81" s="65">
        <v>46</v>
      </c>
      <c r="B81" s="3" t="s">
        <v>239</v>
      </c>
      <c r="C81" s="44">
        <v>13967</v>
      </c>
      <c r="H81" s="86" t="s">
        <v>240</v>
      </c>
      <c r="L81" s="39">
        <v>3964</v>
      </c>
      <c r="M81" s="78">
        <v>4081</v>
      </c>
    </row>
    <row r="82" spans="1:13" x14ac:dyDescent="0.25">
      <c r="A82" s="65">
        <v>47</v>
      </c>
      <c r="B82" s="3"/>
    </row>
    <row r="83" spans="1:13" x14ac:dyDescent="0.25">
      <c r="A83" s="65">
        <v>48</v>
      </c>
    </row>
    <row r="84" spans="1:13" x14ac:dyDescent="0.25">
      <c r="A84" s="65">
        <v>49</v>
      </c>
    </row>
    <row r="85" spans="1:13" x14ac:dyDescent="0.25">
      <c r="A85" s="65">
        <v>50</v>
      </c>
    </row>
    <row r="86" spans="1:13" x14ac:dyDescent="0.25">
      <c r="A86" s="65">
        <v>51</v>
      </c>
    </row>
    <row r="87" spans="1:13" x14ac:dyDescent="0.25">
      <c r="A87" s="65">
        <v>52</v>
      </c>
    </row>
    <row r="88" spans="1:13" x14ac:dyDescent="0.25">
      <c r="A88" s="65">
        <v>53</v>
      </c>
    </row>
    <row r="89" spans="1:13" x14ac:dyDescent="0.25">
      <c r="A89" s="65">
        <v>54</v>
      </c>
    </row>
    <row r="90" spans="1:13" x14ac:dyDescent="0.25">
      <c r="A90" s="65">
        <v>55</v>
      </c>
    </row>
    <row r="91" spans="1:13" x14ac:dyDescent="0.25">
      <c r="A91" s="65">
        <v>56</v>
      </c>
    </row>
    <row r="92" spans="1:13" x14ac:dyDescent="0.25">
      <c r="A92" s="65">
        <v>28</v>
      </c>
    </row>
    <row r="93" spans="1:13" x14ac:dyDescent="0.25">
      <c r="A93" s="44">
        <v>28</v>
      </c>
    </row>
    <row r="94" spans="1:13" x14ac:dyDescent="0.25">
      <c r="A94" s="44">
        <v>28</v>
      </c>
    </row>
    <row r="95" spans="1:13" x14ac:dyDescent="0.25">
      <c r="A95" s="44">
        <v>28</v>
      </c>
    </row>
    <row r="96" spans="1:13" x14ac:dyDescent="0.25">
      <c r="A96" s="44">
        <v>28</v>
      </c>
    </row>
    <row r="97" spans="1:16" x14ac:dyDescent="0.25">
      <c r="A97" s="44">
        <v>57</v>
      </c>
    </row>
    <row r="98" spans="1:16" x14ac:dyDescent="0.25">
      <c r="A98" s="44">
        <f t="shared" ref="A98" si="0">28+A65</f>
        <v>58</v>
      </c>
    </row>
    <row r="99" spans="1:16" x14ac:dyDescent="0.25">
      <c r="A99" s="44"/>
    </row>
    <row r="100" spans="1:16" x14ac:dyDescent="0.25">
      <c r="A100" s="44"/>
    </row>
    <row r="101" spans="1:16" x14ac:dyDescent="0.25">
      <c r="A101" s="4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5">
      <c r="A102" s="44"/>
    </row>
    <row r="103" spans="1:16" x14ac:dyDescent="0.25">
      <c r="A103" s="44"/>
    </row>
    <row r="104" spans="1:16" x14ac:dyDescent="0.25">
      <c r="A104" s="44"/>
    </row>
    <row r="105" spans="1:16" x14ac:dyDescent="0.25">
      <c r="A105" s="44"/>
    </row>
    <row r="106" spans="1:16" x14ac:dyDescent="0.25">
      <c r="A106" s="44"/>
    </row>
    <row r="107" spans="1:16" x14ac:dyDescent="0.25">
      <c r="A107" s="44"/>
    </row>
    <row r="108" spans="1:16" x14ac:dyDescent="0.25">
      <c r="A108" s="44"/>
    </row>
    <row r="109" spans="1:16" x14ac:dyDescent="0.25">
      <c r="A109" s="44"/>
    </row>
    <row r="110" spans="1:16" x14ac:dyDescent="0.25">
      <c r="A110" s="44"/>
    </row>
    <row r="111" spans="1:16" x14ac:dyDescent="0.25">
      <c r="A111" s="44"/>
    </row>
    <row r="112" spans="1:16" x14ac:dyDescent="0.25">
      <c r="A112" s="44"/>
    </row>
    <row r="113" spans="1:1" x14ac:dyDescent="0.25">
      <c r="A113" s="44"/>
    </row>
    <row r="114" spans="1:1" x14ac:dyDescent="0.25">
      <c r="A114" s="44"/>
    </row>
    <row r="115" spans="1:1" x14ac:dyDescent="0.25">
      <c r="A115" s="44"/>
    </row>
    <row r="116" spans="1:1" x14ac:dyDescent="0.25">
      <c r="A116" s="44"/>
    </row>
    <row r="117" spans="1:1" x14ac:dyDescent="0.25">
      <c r="A117" s="44"/>
    </row>
    <row r="118" spans="1:1" x14ac:dyDescent="0.25">
      <c r="A118" s="44"/>
    </row>
    <row r="119" spans="1:1" x14ac:dyDescent="0.25">
      <c r="A119" s="44"/>
    </row>
    <row r="120" spans="1:1" x14ac:dyDescent="0.25">
      <c r="A120" s="44"/>
    </row>
    <row r="121" spans="1:1" x14ac:dyDescent="0.25">
      <c r="A121" s="44"/>
    </row>
  </sheetData>
  <mergeCells count="4">
    <mergeCell ref="B31:M31"/>
    <mergeCell ref="L33:M33"/>
    <mergeCell ref="J23:L23"/>
    <mergeCell ref="J25:L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BFD9-A7F8-4820-B709-75976CEDAF84}">
  <dimension ref="A1:S122"/>
  <sheetViews>
    <sheetView workbookViewId="0">
      <selection activeCell="F95" sqref="F95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13" max="13" width="12.140625" bestFit="1" customWidth="1"/>
  </cols>
  <sheetData>
    <row r="1" spans="2:18" ht="18.75" x14ac:dyDescent="0.3">
      <c r="B1" s="19" t="s">
        <v>3</v>
      </c>
      <c r="E1" s="14" t="s">
        <v>155</v>
      </c>
      <c r="F1" s="14"/>
    </row>
    <row r="3" spans="2:18" x14ac:dyDescent="0.25">
      <c r="B3" t="s">
        <v>70</v>
      </c>
      <c r="E3" s="108">
        <f>+DATE(1937,5,22)</f>
        <v>13657</v>
      </c>
      <c r="F3" s="116"/>
    </row>
    <row r="4" spans="2:18" x14ac:dyDescent="0.25">
      <c r="E4" s="20"/>
      <c r="F4" s="20"/>
    </row>
    <row r="5" spans="2:18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</row>
    <row r="6" spans="2:18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</row>
    <row r="7" spans="2:18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8" ht="15.75" x14ac:dyDescent="0.25">
      <c r="B8" s="25" t="s">
        <v>11</v>
      </c>
      <c r="C8" s="25"/>
      <c r="D8" s="25"/>
      <c r="E8" s="52" t="s">
        <v>121</v>
      </c>
      <c r="F8" s="52"/>
      <c r="G8" s="28"/>
      <c r="H8" s="28"/>
      <c r="I8" s="28"/>
      <c r="J8" s="14" t="s">
        <v>82</v>
      </c>
      <c r="K8" s="28"/>
      <c r="L8" s="28"/>
      <c r="M8" s="114">
        <f>DATE(1915,5,3)</f>
        <v>5602</v>
      </c>
      <c r="N8" s="28"/>
    </row>
    <row r="9" spans="2:18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</row>
    <row r="10" spans="2:18" x14ac:dyDescent="0.25">
      <c r="B10" s="25" t="s">
        <v>13</v>
      </c>
      <c r="C10" s="25"/>
      <c r="D10" s="25"/>
      <c r="E10" s="25" t="s">
        <v>141</v>
      </c>
      <c r="F10" s="25"/>
      <c r="G10" s="28"/>
      <c r="H10" s="28"/>
      <c r="I10" s="28"/>
      <c r="J10" s="14" t="s">
        <v>82</v>
      </c>
      <c r="K10" s="28"/>
      <c r="L10" s="28"/>
      <c r="M10" s="25"/>
      <c r="N10" s="28"/>
    </row>
    <row r="11" spans="2:18" x14ac:dyDescent="0.25">
      <c r="E11" s="20"/>
      <c r="F11" s="20"/>
    </row>
    <row r="12" spans="2:18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O12" s="44"/>
      <c r="P12" s="44"/>
      <c r="Q12" s="44"/>
      <c r="R12" s="83"/>
    </row>
    <row r="13" spans="2:18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O13" s="44"/>
      <c r="P13" s="44"/>
      <c r="Q13" s="44"/>
      <c r="R13" s="44"/>
    </row>
    <row r="14" spans="2:18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O14" s="44"/>
      <c r="P14" s="44"/>
      <c r="Q14" s="44"/>
      <c r="R14" s="44"/>
    </row>
    <row r="15" spans="2:18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30" t="s">
        <v>74</v>
      </c>
      <c r="K15" s="31"/>
      <c r="L15" s="31"/>
      <c r="M15" s="30" t="s">
        <v>21</v>
      </c>
      <c r="N15" s="31"/>
    </row>
    <row r="16" spans="2:18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5" x14ac:dyDescent="0.25">
      <c r="B17" s="30" t="s">
        <v>17</v>
      </c>
      <c r="C17" s="30"/>
      <c r="D17" s="30"/>
      <c r="E17" s="30" t="s">
        <v>160</v>
      </c>
      <c r="F17" s="30"/>
      <c r="G17" s="31"/>
      <c r="H17" s="31"/>
      <c r="I17" s="31"/>
      <c r="J17" s="30" t="s">
        <v>161</v>
      </c>
      <c r="K17" s="31"/>
      <c r="L17" s="31"/>
      <c r="M17" s="30" t="s">
        <v>162</v>
      </c>
      <c r="N17" s="31"/>
    </row>
    <row r="18" spans="2:15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5" x14ac:dyDescent="0.25">
      <c r="B19" s="30" t="s">
        <v>17</v>
      </c>
      <c r="C19" s="30"/>
      <c r="D19" s="30"/>
      <c r="E19" s="30" t="s">
        <v>235</v>
      </c>
      <c r="F19" s="30"/>
      <c r="G19" s="31"/>
      <c r="H19" s="31"/>
      <c r="I19" s="31"/>
      <c r="J19" s="30" t="s">
        <v>236</v>
      </c>
      <c r="K19" s="31"/>
      <c r="L19" s="31"/>
      <c r="M19" s="31"/>
      <c r="N19" s="31"/>
    </row>
    <row r="20" spans="2:15" x14ac:dyDescent="0.25">
      <c r="G20" s="18"/>
      <c r="H20" s="18"/>
      <c r="I20" s="18"/>
      <c r="J20" s="18"/>
      <c r="K20" s="18"/>
      <c r="L20" s="18"/>
      <c r="M20" s="18"/>
      <c r="N20" s="18"/>
    </row>
    <row r="21" spans="2:15" ht="15.75" x14ac:dyDescent="0.25">
      <c r="B21" s="21" t="s">
        <v>25</v>
      </c>
      <c r="C21" s="21"/>
      <c r="D21" s="21"/>
      <c r="E21" s="84" t="s">
        <v>233</v>
      </c>
      <c r="F21" s="84"/>
      <c r="G21" s="79"/>
      <c r="H21" s="79"/>
      <c r="I21" s="79"/>
      <c r="J21" s="79"/>
      <c r="K21" s="18"/>
      <c r="L21" s="18"/>
      <c r="M21" s="18"/>
      <c r="N21" s="18"/>
    </row>
    <row r="22" spans="2:15" x14ac:dyDescent="0.25">
      <c r="G22" s="18"/>
      <c r="H22" s="18"/>
      <c r="I22" s="18"/>
      <c r="J22" s="18"/>
      <c r="K22" s="18"/>
      <c r="L22" s="18"/>
      <c r="M22" s="18"/>
      <c r="N22" s="18"/>
    </row>
    <row r="23" spans="2:15" x14ac:dyDescent="0.25">
      <c r="B23" t="s">
        <v>26</v>
      </c>
      <c r="E23" t="s">
        <v>27</v>
      </c>
      <c r="G23" s="18"/>
      <c r="H23" s="215">
        <v>13657</v>
      </c>
      <c r="I23" s="215"/>
      <c r="J23" s="215"/>
      <c r="K23" s="215"/>
      <c r="L23" s="215"/>
      <c r="M23" s="111">
        <v>0.38541666666666669</v>
      </c>
      <c r="N23" s="111"/>
      <c r="O23" s="111"/>
    </row>
    <row r="24" spans="2:15" x14ac:dyDescent="0.25">
      <c r="G24" s="18"/>
      <c r="H24" s="89"/>
      <c r="I24" s="89"/>
      <c r="J24" s="89"/>
      <c r="K24" s="89"/>
      <c r="M24" s="111"/>
      <c r="N24" s="112"/>
      <c r="O24" s="111"/>
    </row>
    <row r="25" spans="2:15" x14ac:dyDescent="0.25">
      <c r="B25" t="s">
        <v>28</v>
      </c>
      <c r="E25" t="s">
        <v>200</v>
      </c>
      <c r="G25" s="18"/>
      <c r="H25" s="215">
        <v>13657</v>
      </c>
      <c r="I25" s="215"/>
      <c r="J25" s="215"/>
      <c r="K25" s="215"/>
      <c r="L25" s="215"/>
      <c r="M25" s="111">
        <v>0.55555555555555558</v>
      </c>
      <c r="N25" s="112"/>
      <c r="O25" s="111"/>
    </row>
    <row r="26" spans="2:15" x14ac:dyDescent="0.25">
      <c r="G26" s="18"/>
      <c r="H26" s="18"/>
      <c r="I26" s="18"/>
      <c r="J26" s="18"/>
      <c r="K26" s="18"/>
      <c r="L26" s="18"/>
      <c r="M26" s="18"/>
      <c r="N26" s="18"/>
    </row>
    <row r="27" spans="2:15" x14ac:dyDescent="0.25">
      <c r="B27" t="s">
        <v>23</v>
      </c>
      <c r="E27" t="s">
        <v>242</v>
      </c>
      <c r="G27" s="18"/>
      <c r="H27" s="18"/>
      <c r="I27" s="18"/>
      <c r="J27" s="18"/>
      <c r="K27" s="18"/>
      <c r="L27" s="18"/>
      <c r="M27" s="18"/>
      <c r="N27" s="18"/>
    </row>
    <row r="29" spans="2:15" x14ac:dyDescent="0.25">
      <c r="B29" t="s">
        <v>24</v>
      </c>
      <c r="E29" t="s">
        <v>163</v>
      </c>
      <c r="H29" s="18"/>
      <c r="I29" s="18"/>
      <c r="J29" s="18"/>
      <c r="K29" s="18"/>
      <c r="L29" s="18"/>
    </row>
    <row r="31" spans="2:15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8" x14ac:dyDescent="0.25">
      <c r="B33" s="99" t="s">
        <v>31</v>
      </c>
      <c r="C33" s="99" t="s">
        <v>32</v>
      </c>
      <c r="E33" s="4" t="s">
        <v>41</v>
      </c>
      <c r="F33" s="3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18" x14ac:dyDescent="0.25">
      <c r="F34" s="121" t="s">
        <v>291</v>
      </c>
      <c r="J34" s="99" t="s">
        <v>46</v>
      </c>
      <c r="L34" s="99" t="s">
        <v>9</v>
      </c>
      <c r="M34" s="99" t="s">
        <v>10</v>
      </c>
      <c r="O34" s="98" t="s">
        <v>81</v>
      </c>
    </row>
    <row r="35" spans="1:18" x14ac:dyDescent="0.25">
      <c r="A35" s="44"/>
      <c r="J35" s="99"/>
      <c r="L35" s="3"/>
      <c r="M35" s="3"/>
    </row>
    <row r="36" spans="1:18" x14ac:dyDescent="0.25">
      <c r="A36" s="7">
        <v>2</v>
      </c>
      <c r="B36" s="3" t="s">
        <v>164</v>
      </c>
      <c r="C36" s="44">
        <v>20335</v>
      </c>
      <c r="E36" t="s">
        <v>249</v>
      </c>
      <c r="F36" s="85" t="s">
        <v>283</v>
      </c>
      <c r="H36" t="s">
        <v>246</v>
      </c>
      <c r="J36" t="s">
        <v>171</v>
      </c>
      <c r="L36" s="78">
        <v>4081</v>
      </c>
      <c r="M36" s="39">
        <v>3964</v>
      </c>
      <c r="O36" s="7"/>
      <c r="P36" s="14" t="s">
        <v>65</v>
      </c>
      <c r="Q36" s="14"/>
      <c r="R36" s="14"/>
    </row>
    <row r="37" spans="1:18" x14ac:dyDescent="0.25">
      <c r="A37" s="7">
        <v>3</v>
      </c>
      <c r="B37" s="3" t="s">
        <v>243</v>
      </c>
      <c r="C37" s="44">
        <v>1279</v>
      </c>
      <c r="E37" t="s">
        <v>249</v>
      </c>
      <c r="F37" s="85" t="s">
        <v>283</v>
      </c>
      <c r="H37" t="s">
        <v>247</v>
      </c>
      <c r="J37" t="s">
        <v>171</v>
      </c>
      <c r="L37" s="78">
        <v>4081</v>
      </c>
      <c r="M37" s="39">
        <v>3964</v>
      </c>
      <c r="O37" s="8"/>
      <c r="P37" s="15" t="s">
        <v>66</v>
      </c>
      <c r="Q37" s="15"/>
      <c r="R37" s="15"/>
    </row>
    <row r="38" spans="1:18" x14ac:dyDescent="0.25">
      <c r="A38" s="7">
        <v>4</v>
      </c>
      <c r="B38" s="3" t="s">
        <v>34</v>
      </c>
      <c r="C38" s="44">
        <v>116691</v>
      </c>
      <c r="E38" t="s">
        <v>249</v>
      </c>
      <c r="F38" s="85" t="s">
        <v>283</v>
      </c>
      <c r="H38" s="3" t="s">
        <v>47</v>
      </c>
      <c r="J38" s="3">
        <v>347</v>
      </c>
      <c r="L38" s="78">
        <v>4081</v>
      </c>
      <c r="M38" s="39">
        <v>3964</v>
      </c>
    </row>
    <row r="39" spans="1:18" x14ac:dyDescent="0.25">
      <c r="A39" s="7">
        <v>5</v>
      </c>
      <c r="B39" s="3" t="s">
        <v>34</v>
      </c>
      <c r="C39" s="44">
        <v>118487</v>
      </c>
      <c r="E39" t="s">
        <v>249</v>
      </c>
      <c r="F39" s="85" t="s">
        <v>283</v>
      </c>
      <c r="H39" s="3" t="s">
        <v>47</v>
      </c>
      <c r="J39" s="3">
        <v>347</v>
      </c>
      <c r="L39" s="78">
        <v>4081</v>
      </c>
      <c r="M39" s="39">
        <v>3964</v>
      </c>
      <c r="O39" s="34" t="s">
        <v>47</v>
      </c>
      <c r="P39" t="s">
        <v>79</v>
      </c>
    </row>
    <row r="40" spans="1:18" x14ac:dyDescent="0.25">
      <c r="A40" s="7">
        <v>6</v>
      </c>
      <c r="B40" s="3" t="s">
        <v>34</v>
      </c>
      <c r="C40" s="44">
        <v>16685</v>
      </c>
      <c r="E40" t="s">
        <v>249</v>
      </c>
      <c r="F40" s="85" t="s">
        <v>283</v>
      </c>
      <c r="H40" s="3" t="s">
        <v>47</v>
      </c>
      <c r="J40" s="3">
        <v>347</v>
      </c>
      <c r="L40" s="78">
        <v>4081</v>
      </c>
      <c r="M40" s="39">
        <v>3964</v>
      </c>
    </row>
    <row r="41" spans="1:18" x14ac:dyDescent="0.25">
      <c r="A41" s="7">
        <v>7</v>
      </c>
      <c r="B41" s="3" t="s">
        <v>244</v>
      </c>
      <c r="C41" s="44">
        <v>6948</v>
      </c>
      <c r="E41" t="s">
        <v>249</v>
      </c>
      <c r="F41" s="85" t="s">
        <v>283</v>
      </c>
      <c r="H41" s="3" t="s">
        <v>47</v>
      </c>
      <c r="J41" s="3">
        <v>347</v>
      </c>
      <c r="L41" s="78">
        <v>4081</v>
      </c>
      <c r="M41" s="39">
        <v>3964</v>
      </c>
    </row>
    <row r="42" spans="1:18" x14ac:dyDescent="0.25">
      <c r="A42" s="7">
        <v>8</v>
      </c>
      <c r="B42" s="3" t="s">
        <v>34</v>
      </c>
      <c r="C42" s="44">
        <v>111737</v>
      </c>
      <c r="E42" t="s">
        <v>249</v>
      </c>
      <c r="F42" s="85" t="s">
        <v>283</v>
      </c>
      <c r="H42" s="3" t="s">
        <v>47</v>
      </c>
      <c r="J42" s="3">
        <v>347</v>
      </c>
      <c r="L42" s="78">
        <v>4081</v>
      </c>
      <c r="M42" s="39">
        <v>3964</v>
      </c>
      <c r="O42" s="17" t="s">
        <v>67</v>
      </c>
      <c r="P42" s="17"/>
      <c r="Q42" s="17"/>
      <c r="R42" s="17"/>
    </row>
    <row r="43" spans="1:18" x14ac:dyDescent="0.25">
      <c r="A43" s="7">
        <v>9</v>
      </c>
      <c r="B43" s="3" t="s">
        <v>34</v>
      </c>
      <c r="C43" s="44">
        <v>98084</v>
      </c>
      <c r="E43" t="s">
        <v>249</v>
      </c>
      <c r="F43" s="85" t="s">
        <v>283</v>
      </c>
      <c r="H43" s="3" t="s">
        <v>47</v>
      </c>
      <c r="J43" s="3">
        <v>347</v>
      </c>
      <c r="L43" s="78">
        <v>4081</v>
      </c>
      <c r="M43" s="39">
        <v>3964</v>
      </c>
    </row>
    <row r="44" spans="1:18" x14ac:dyDescent="0.25">
      <c r="A44" s="7">
        <v>10</v>
      </c>
      <c r="B44" s="3" t="s">
        <v>34</v>
      </c>
      <c r="C44" s="44">
        <v>116669</v>
      </c>
      <c r="E44" t="s">
        <v>249</v>
      </c>
      <c r="F44" s="85" t="s">
        <v>283</v>
      </c>
      <c r="H44" s="3" t="s">
        <v>47</v>
      </c>
      <c r="J44" s="3">
        <v>347</v>
      </c>
      <c r="L44" s="78">
        <v>4081</v>
      </c>
      <c r="M44" s="39">
        <v>3964</v>
      </c>
      <c r="O44" s="35">
        <v>4081</v>
      </c>
      <c r="P44" t="s">
        <v>53</v>
      </c>
    </row>
    <row r="45" spans="1:18" x14ac:dyDescent="0.25">
      <c r="A45" s="7">
        <v>11</v>
      </c>
      <c r="B45" s="3" t="s">
        <v>34</v>
      </c>
      <c r="C45" s="44">
        <v>117231</v>
      </c>
      <c r="E45" t="s">
        <v>249</v>
      </c>
      <c r="F45" s="85" t="s">
        <v>283</v>
      </c>
      <c r="H45" s="3" t="s">
        <v>47</v>
      </c>
      <c r="J45" s="3">
        <v>347</v>
      </c>
      <c r="L45" s="78">
        <v>4081</v>
      </c>
      <c r="M45" s="39">
        <v>3964</v>
      </c>
      <c r="O45" s="16"/>
    </row>
    <row r="46" spans="1:18" x14ac:dyDescent="0.25">
      <c r="A46" s="7">
        <v>12</v>
      </c>
      <c r="B46" s="3" t="s">
        <v>244</v>
      </c>
      <c r="C46" s="44">
        <v>7373</v>
      </c>
      <c r="E46" t="s">
        <v>249</v>
      </c>
      <c r="F46" s="85" t="s">
        <v>283</v>
      </c>
      <c r="H46" s="3" t="s">
        <v>47</v>
      </c>
      <c r="J46" s="3">
        <v>347</v>
      </c>
      <c r="L46" s="78">
        <v>4081</v>
      </c>
      <c r="M46" s="39">
        <v>3964</v>
      </c>
      <c r="O46" s="39">
        <v>3964</v>
      </c>
      <c r="P46" t="s">
        <v>56</v>
      </c>
    </row>
    <row r="47" spans="1:18" x14ac:dyDescent="0.25">
      <c r="A47" s="7">
        <v>13</v>
      </c>
      <c r="B47" s="3" t="s">
        <v>34</v>
      </c>
      <c r="C47" s="44">
        <v>110160</v>
      </c>
      <c r="E47" t="s">
        <v>249</v>
      </c>
      <c r="F47" s="85" t="s">
        <v>283</v>
      </c>
      <c r="H47" s="3" t="s">
        <v>47</v>
      </c>
      <c r="J47" s="3">
        <v>347</v>
      </c>
      <c r="L47" s="78">
        <v>4081</v>
      </c>
      <c r="M47" s="39">
        <v>3964</v>
      </c>
    </row>
    <row r="48" spans="1:18" x14ac:dyDescent="0.25">
      <c r="A48" s="7">
        <v>14</v>
      </c>
      <c r="B48" s="3" t="s">
        <v>34</v>
      </c>
      <c r="C48" s="44">
        <v>105375</v>
      </c>
      <c r="E48" t="s">
        <v>249</v>
      </c>
      <c r="F48" s="85" t="s">
        <v>283</v>
      </c>
      <c r="H48" s="3" t="s">
        <v>47</v>
      </c>
      <c r="J48" s="3">
        <v>347</v>
      </c>
      <c r="L48" s="78">
        <v>4081</v>
      </c>
      <c r="M48" s="39">
        <v>3964</v>
      </c>
      <c r="O48" s="88"/>
      <c r="P48" s="44"/>
      <c r="Q48" s="44"/>
    </row>
    <row r="49" spans="1:17" x14ac:dyDescent="0.25">
      <c r="A49" s="7">
        <v>15</v>
      </c>
      <c r="B49" s="3" t="s">
        <v>34</v>
      </c>
      <c r="C49" s="44">
        <v>97268</v>
      </c>
      <c r="E49" t="s">
        <v>249</v>
      </c>
      <c r="F49" s="85" t="s">
        <v>283</v>
      </c>
      <c r="H49" s="3" t="s">
        <v>47</v>
      </c>
      <c r="J49" s="3">
        <v>347</v>
      </c>
      <c r="L49" s="78">
        <v>4081</v>
      </c>
      <c r="M49" s="39">
        <v>3964</v>
      </c>
      <c r="O49" s="44"/>
      <c r="P49" s="44"/>
      <c r="Q49" s="44"/>
    </row>
    <row r="50" spans="1:17" x14ac:dyDescent="0.25">
      <c r="A50" s="7">
        <v>16</v>
      </c>
      <c r="B50" s="3" t="s">
        <v>34</v>
      </c>
      <c r="C50" s="44">
        <v>133291</v>
      </c>
      <c r="E50" t="s">
        <v>249</v>
      </c>
      <c r="F50" s="85" t="s">
        <v>283</v>
      </c>
      <c r="H50" s="3" t="s">
        <v>47</v>
      </c>
      <c r="J50" s="3">
        <v>347</v>
      </c>
      <c r="L50" s="78">
        <v>4081</v>
      </c>
      <c r="M50" s="39">
        <v>3964</v>
      </c>
      <c r="O50" s="88"/>
      <c r="P50" s="44"/>
      <c r="Q50" s="44"/>
    </row>
    <row r="51" spans="1:17" x14ac:dyDescent="0.25">
      <c r="A51" s="7">
        <v>17</v>
      </c>
      <c r="B51" s="3" t="s">
        <v>245</v>
      </c>
      <c r="C51" s="44">
        <v>129989</v>
      </c>
      <c r="E51" t="s">
        <v>249</v>
      </c>
      <c r="F51" s="85" t="s">
        <v>283</v>
      </c>
      <c r="H51" t="s">
        <v>247</v>
      </c>
      <c r="J51" t="s">
        <v>171</v>
      </c>
      <c r="L51" s="78">
        <v>4081</v>
      </c>
      <c r="M51" s="39">
        <v>3964</v>
      </c>
      <c r="O51" s="91"/>
      <c r="P51" s="44"/>
      <c r="Q51" s="44"/>
    </row>
    <row r="52" spans="1:17" x14ac:dyDescent="0.25">
      <c r="A52" s="7">
        <v>18</v>
      </c>
      <c r="B52" s="3" t="s">
        <v>34</v>
      </c>
      <c r="C52" s="44">
        <v>120581</v>
      </c>
      <c r="E52" t="s">
        <v>249</v>
      </c>
      <c r="F52" s="85" t="s">
        <v>283</v>
      </c>
      <c r="H52" s="3" t="s">
        <v>47</v>
      </c>
      <c r="J52" s="3">
        <v>347</v>
      </c>
      <c r="L52" s="78">
        <v>4081</v>
      </c>
      <c r="M52" s="39">
        <v>3964</v>
      </c>
      <c r="O52" s="88"/>
      <c r="P52" s="44"/>
      <c r="Q52" s="44"/>
    </row>
    <row r="53" spans="1:17" x14ac:dyDescent="0.25">
      <c r="A53" s="7">
        <v>19</v>
      </c>
      <c r="B53" s="3" t="s">
        <v>34</v>
      </c>
      <c r="C53" s="44">
        <v>16188</v>
      </c>
      <c r="E53" t="s">
        <v>249</v>
      </c>
      <c r="F53" s="85" t="s">
        <v>283</v>
      </c>
      <c r="H53" s="3" t="s">
        <v>47</v>
      </c>
      <c r="J53" s="3">
        <v>347</v>
      </c>
      <c r="L53" s="78">
        <v>4081</v>
      </c>
      <c r="M53" s="39">
        <v>3964</v>
      </c>
      <c r="O53" s="88"/>
      <c r="P53" s="44"/>
      <c r="Q53" s="44"/>
    </row>
    <row r="54" spans="1:17" x14ac:dyDescent="0.25">
      <c r="A54" s="7">
        <v>20</v>
      </c>
      <c r="B54" s="3" t="s">
        <v>34</v>
      </c>
      <c r="C54" s="44">
        <v>116295</v>
      </c>
      <c r="E54" t="s">
        <v>249</v>
      </c>
      <c r="F54" s="85" t="s">
        <v>283</v>
      </c>
      <c r="H54" s="3" t="s">
        <v>47</v>
      </c>
      <c r="J54" s="3">
        <v>347</v>
      </c>
      <c r="L54" s="78">
        <v>4081</v>
      </c>
      <c r="M54" s="39">
        <v>3964</v>
      </c>
      <c r="O54" s="34"/>
    </row>
    <row r="55" spans="1:17" x14ac:dyDescent="0.25">
      <c r="A55" s="7">
        <v>21</v>
      </c>
      <c r="B55" s="3" t="s">
        <v>34</v>
      </c>
      <c r="C55" s="44">
        <v>132268</v>
      </c>
      <c r="E55" t="s">
        <v>249</v>
      </c>
      <c r="F55" s="85" t="s">
        <v>283</v>
      </c>
      <c r="H55" s="3" t="s">
        <v>47</v>
      </c>
      <c r="J55" s="3">
        <v>347</v>
      </c>
      <c r="L55" s="78">
        <v>4081</v>
      </c>
      <c r="M55" s="39">
        <v>3964</v>
      </c>
    </row>
    <row r="56" spans="1:17" x14ac:dyDescent="0.25">
      <c r="A56" s="7">
        <v>22</v>
      </c>
      <c r="B56" s="3" t="s">
        <v>34</v>
      </c>
      <c r="C56" s="44">
        <v>121286</v>
      </c>
      <c r="E56" t="s">
        <v>249</v>
      </c>
      <c r="F56" s="85" t="s">
        <v>283</v>
      </c>
      <c r="H56" s="3" t="s">
        <v>47</v>
      </c>
      <c r="J56" s="3">
        <v>347</v>
      </c>
      <c r="L56" s="78">
        <v>4081</v>
      </c>
      <c r="M56" s="39">
        <v>3964</v>
      </c>
    </row>
    <row r="57" spans="1:17" x14ac:dyDescent="0.25">
      <c r="A57" s="7">
        <v>23</v>
      </c>
      <c r="B57" s="3" t="s">
        <v>34</v>
      </c>
      <c r="C57" s="44">
        <v>111633</v>
      </c>
      <c r="D57" s="44"/>
      <c r="E57" t="s">
        <v>249</v>
      </c>
      <c r="F57" s="85" t="s">
        <v>283</v>
      </c>
      <c r="G57" s="44"/>
      <c r="H57" s="3" t="s">
        <v>47</v>
      </c>
      <c r="I57" s="44"/>
      <c r="J57" s="3">
        <v>347</v>
      </c>
      <c r="K57" s="44"/>
      <c r="L57" s="78">
        <v>4081</v>
      </c>
      <c r="M57" s="39">
        <v>3964</v>
      </c>
    </row>
    <row r="58" spans="1:17" x14ac:dyDescent="0.25">
      <c r="A58" s="7">
        <v>24</v>
      </c>
      <c r="B58" s="3" t="s">
        <v>34</v>
      </c>
      <c r="C58" s="44">
        <v>133463</v>
      </c>
      <c r="D58" s="44"/>
      <c r="E58" t="s">
        <v>249</v>
      </c>
      <c r="F58" s="85" t="s">
        <v>283</v>
      </c>
      <c r="G58" s="44"/>
      <c r="H58" s="3" t="s">
        <v>47</v>
      </c>
      <c r="I58" s="44"/>
      <c r="J58" s="3">
        <v>347</v>
      </c>
      <c r="K58" s="44"/>
      <c r="L58" s="78">
        <v>4081</v>
      </c>
      <c r="M58" s="39">
        <v>3964</v>
      </c>
    </row>
    <row r="59" spans="1:17" x14ac:dyDescent="0.25">
      <c r="A59" s="7">
        <v>25</v>
      </c>
      <c r="B59" s="3" t="s">
        <v>34</v>
      </c>
      <c r="C59" s="44">
        <v>113268</v>
      </c>
      <c r="D59" s="44"/>
      <c r="E59" t="s">
        <v>249</v>
      </c>
      <c r="F59" s="85" t="s">
        <v>283</v>
      </c>
      <c r="G59" s="44"/>
      <c r="H59" s="3" t="s">
        <v>47</v>
      </c>
      <c r="I59" s="44"/>
      <c r="J59" s="3">
        <v>347</v>
      </c>
      <c r="K59" s="44"/>
      <c r="L59" s="78">
        <v>4081</v>
      </c>
      <c r="M59" s="39">
        <v>3964</v>
      </c>
    </row>
    <row r="60" spans="1:17" x14ac:dyDescent="0.25">
      <c r="A60" s="7">
        <v>26</v>
      </c>
      <c r="B60" s="3" t="s">
        <v>34</v>
      </c>
      <c r="C60" s="44">
        <v>116723</v>
      </c>
      <c r="D60" s="44"/>
      <c r="E60" t="s">
        <v>249</v>
      </c>
      <c r="F60" s="85" t="s">
        <v>283</v>
      </c>
      <c r="G60" s="44"/>
      <c r="H60" s="3" t="s">
        <v>47</v>
      </c>
      <c r="I60" s="44"/>
      <c r="J60" s="3">
        <v>347</v>
      </c>
      <c r="K60" s="44"/>
      <c r="L60" s="78">
        <v>4081</v>
      </c>
      <c r="M60" s="39">
        <v>3964</v>
      </c>
    </row>
    <row r="61" spans="1:17" x14ac:dyDescent="0.25">
      <c r="A61" s="7">
        <v>27</v>
      </c>
      <c r="B61" s="3" t="s">
        <v>34</v>
      </c>
      <c r="C61" s="44">
        <v>119917</v>
      </c>
      <c r="D61" s="44"/>
      <c r="E61" t="s">
        <v>249</v>
      </c>
      <c r="F61" s="85" t="s">
        <v>283</v>
      </c>
      <c r="G61" s="44"/>
      <c r="H61" s="3" t="s">
        <v>47</v>
      </c>
      <c r="I61" s="44"/>
      <c r="J61" s="3">
        <v>347</v>
      </c>
      <c r="K61" s="44"/>
      <c r="L61" s="78">
        <v>4081</v>
      </c>
      <c r="M61" s="39">
        <v>3964</v>
      </c>
    </row>
    <row r="62" spans="1:17" x14ac:dyDescent="0.25">
      <c r="A62" s="7">
        <v>28</v>
      </c>
      <c r="B62" s="3" t="s">
        <v>34</v>
      </c>
      <c r="C62" s="44">
        <v>131865</v>
      </c>
      <c r="D62" s="44"/>
      <c r="E62" t="s">
        <v>249</v>
      </c>
      <c r="F62" s="85" t="s">
        <v>283</v>
      </c>
      <c r="G62" s="44"/>
      <c r="H62" s="3" t="s">
        <v>47</v>
      </c>
      <c r="I62" s="44"/>
      <c r="J62" s="3">
        <v>347</v>
      </c>
      <c r="K62" s="44"/>
      <c r="L62" s="78">
        <v>4081</v>
      </c>
      <c r="M62" s="39">
        <v>3964</v>
      </c>
    </row>
    <row r="63" spans="1:17" x14ac:dyDescent="0.25">
      <c r="F63" s="85"/>
    </row>
    <row r="64" spans="1:17" x14ac:dyDescent="0.25">
      <c r="A64" s="7">
        <v>29</v>
      </c>
      <c r="B64" s="3" t="s">
        <v>34</v>
      </c>
      <c r="C64">
        <v>115533</v>
      </c>
      <c r="E64" t="s">
        <v>249</v>
      </c>
      <c r="F64" s="85" t="s">
        <v>283</v>
      </c>
      <c r="H64" s="3" t="s">
        <v>47</v>
      </c>
      <c r="J64" s="3">
        <v>347</v>
      </c>
      <c r="L64" s="78">
        <v>4081</v>
      </c>
      <c r="M64" s="39">
        <v>3964</v>
      </c>
    </row>
    <row r="65" spans="1:13" x14ac:dyDescent="0.25">
      <c r="A65" s="7">
        <v>30</v>
      </c>
      <c r="B65" s="3" t="s">
        <v>244</v>
      </c>
      <c r="C65">
        <v>6844</v>
      </c>
      <c r="E65" t="s">
        <v>249</v>
      </c>
      <c r="F65" s="85" t="s">
        <v>283</v>
      </c>
      <c r="H65" s="3" t="s">
        <v>47</v>
      </c>
      <c r="J65" s="3">
        <v>347</v>
      </c>
      <c r="L65" s="78">
        <v>4081</v>
      </c>
      <c r="M65" s="39">
        <v>3964</v>
      </c>
    </row>
    <row r="66" spans="1:13" x14ac:dyDescent="0.25">
      <c r="A66" s="7">
        <v>31</v>
      </c>
      <c r="B66" s="3" t="s">
        <v>34</v>
      </c>
      <c r="C66">
        <v>118098</v>
      </c>
      <c r="E66" t="s">
        <v>249</v>
      </c>
      <c r="F66" s="85" t="s">
        <v>283</v>
      </c>
      <c r="H66" s="3" t="s">
        <v>47</v>
      </c>
      <c r="J66" s="3">
        <v>347</v>
      </c>
      <c r="L66" s="78">
        <v>4081</v>
      </c>
      <c r="M66" s="39">
        <v>3964</v>
      </c>
    </row>
    <row r="67" spans="1:13" x14ac:dyDescent="0.25">
      <c r="A67" s="7">
        <v>32</v>
      </c>
      <c r="B67" s="3" t="s">
        <v>34</v>
      </c>
      <c r="C67">
        <v>120576</v>
      </c>
      <c r="E67" t="s">
        <v>249</v>
      </c>
      <c r="F67" s="85" t="s">
        <v>283</v>
      </c>
      <c r="H67" s="3" t="s">
        <v>47</v>
      </c>
      <c r="J67" s="3">
        <v>347</v>
      </c>
      <c r="L67" s="78">
        <v>4081</v>
      </c>
      <c r="M67" s="39">
        <v>3964</v>
      </c>
    </row>
    <row r="68" spans="1:13" x14ac:dyDescent="0.25">
      <c r="A68" s="7">
        <v>33</v>
      </c>
      <c r="B68" s="3" t="s">
        <v>34</v>
      </c>
      <c r="C68">
        <v>113080</v>
      </c>
      <c r="E68" t="s">
        <v>249</v>
      </c>
      <c r="F68" s="85" t="s">
        <v>283</v>
      </c>
      <c r="H68" s="3" t="s">
        <v>47</v>
      </c>
      <c r="J68" s="3">
        <v>347</v>
      </c>
      <c r="L68" s="78">
        <v>4081</v>
      </c>
      <c r="M68" s="39">
        <v>3964</v>
      </c>
    </row>
    <row r="69" spans="1:13" x14ac:dyDescent="0.25">
      <c r="A69" s="7">
        <v>34</v>
      </c>
      <c r="B69" s="3" t="s">
        <v>34</v>
      </c>
      <c r="C69">
        <v>116095</v>
      </c>
      <c r="E69" t="s">
        <v>249</v>
      </c>
      <c r="F69" s="85" t="s">
        <v>283</v>
      </c>
      <c r="H69" s="3" t="s">
        <v>47</v>
      </c>
      <c r="J69" s="3">
        <v>347</v>
      </c>
      <c r="L69" s="78">
        <v>4081</v>
      </c>
      <c r="M69" s="39">
        <v>3964</v>
      </c>
    </row>
    <row r="70" spans="1:13" x14ac:dyDescent="0.25">
      <c r="A70" s="7">
        <v>35</v>
      </c>
      <c r="B70" s="3" t="s">
        <v>48</v>
      </c>
      <c r="C70">
        <v>32522</v>
      </c>
      <c r="E70" t="s">
        <v>250</v>
      </c>
      <c r="F70" s="85" t="s">
        <v>285</v>
      </c>
      <c r="H70" s="3" t="s">
        <v>47</v>
      </c>
      <c r="J70" t="s">
        <v>171</v>
      </c>
      <c r="L70" s="78">
        <v>4081</v>
      </c>
      <c r="M70" s="39">
        <v>3964</v>
      </c>
    </row>
    <row r="71" spans="1:13" x14ac:dyDescent="0.25">
      <c r="A71" s="7">
        <v>36</v>
      </c>
      <c r="B71" s="3" t="s">
        <v>48</v>
      </c>
      <c r="C71">
        <v>30677</v>
      </c>
      <c r="E71" t="s">
        <v>250</v>
      </c>
      <c r="F71" s="85" t="s">
        <v>285</v>
      </c>
      <c r="H71" s="3" t="s">
        <v>47</v>
      </c>
      <c r="J71" t="s">
        <v>171</v>
      </c>
      <c r="L71" s="78">
        <v>4081</v>
      </c>
      <c r="M71" s="39">
        <v>3964</v>
      </c>
    </row>
    <row r="72" spans="1:13" x14ac:dyDescent="0.25">
      <c r="A72" s="7">
        <v>37</v>
      </c>
      <c r="B72" s="3" t="s">
        <v>48</v>
      </c>
      <c r="C72">
        <v>28733</v>
      </c>
      <c r="E72" t="s">
        <v>250</v>
      </c>
      <c r="F72" s="85" t="s">
        <v>285</v>
      </c>
      <c r="H72" s="3" t="s">
        <v>47</v>
      </c>
      <c r="J72" t="s">
        <v>171</v>
      </c>
      <c r="L72" s="78">
        <v>4081</v>
      </c>
      <c r="M72" s="39">
        <v>3964</v>
      </c>
    </row>
    <row r="73" spans="1:13" x14ac:dyDescent="0.25">
      <c r="A73" s="7">
        <v>38</v>
      </c>
      <c r="B73" s="3" t="s">
        <v>48</v>
      </c>
      <c r="C73">
        <v>5790</v>
      </c>
      <c r="E73" t="s">
        <v>250</v>
      </c>
      <c r="F73" s="85" t="s">
        <v>285</v>
      </c>
      <c r="H73" s="3" t="s">
        <v>47</v>
      </c>
      <c r="J73" t="s">
        <v>171</v>
      </c>
      <c r="L73" s="78">
        <v>4081</v>
      </c>
      <c r="M73" s="39">
        <v>3964</v>
      </c>
    </row>
    <row r="74" spans="1:13" x14ac:dyDescent="0.25">
      <c r="A74" s="7">
        <v>39</v>
      </c>
      <c r="B74" s="3" t="s">
        <v>48</v>
      </c>
      <c r="C74">
        <v>70285</v>
      </c>
      <c r="E74" t="s">
        <v>250</v>
      </c>
      <c r="F74" s="85" t="s">
        <v>285</v>
      </c>
      <c r="H74" s="3" t="s">
        <v>47</v>
      </c>
      <c r="J74" t="s">
        <v>171</v>
      </c>
      <c r="L74" s="78">
        <v>4081</v>
      </c>
      <c r="M74" s="39">
        <v>3964</v>
      </c>
    </row>
    <row r="75" spans="1:13" x14ac:dyDescent="0.25">
      <c r="A75" s="7">
        <v>40</v>
      </c>
      <c r="B75" s="3" t="s">
        <v>48</v>
      </c>
      <c r="C75">
        <v>30830</v>
      </c>
      <c r="E75" t="s">
        <v>250</v>
      </c>
      <c r="F75" s="85" t="s">
        <v>285</v>
      </c>
      <c r="H75" s="3" t="s">
        <v>47</v>
      </c>
      <c r="J75" t="s">
        <v>171</v>
      </c>
      <c r="L75" s="78">
        <v>4081</v>
      </c>
      <c r="M75" s="39">
        <v>3964</v>
      </c>
    </row>
    <row r="76" spans="1:13" x14ac:dyDescent="0.25">
      <c r="A76" s="7">
        <v>41</v>
      </c>
      <c r="B76" s="3" t="s">
        <v>48</v>
      </c>
      <c r="C76">
        <v>31440</v>
      </c>
      <c r="E76" t="s">
        <v>250</v>
      </c>
      <c r="F76" s="85" t="s">
        <v>285</v>
      </c>
      <c r="H76" s="3" t="s">
        <v>47</v>
      </c>
      <c r="J76" t="s">
        <v>171</v>
      </c>
      <c r="L76" s="78">
        <v>4081</v>
      </c>
      <c r="M76" s="39">
        <v>3964</v>
      </c>
    </row>
    <row r="77" spans="1:13" x14ac:dyDescent="0.25">
      <c r="A77" s="7">
        <v>42</v>
      </c>
      <c r="B77" s="3" t="s">
        <v>48</v>
      </c>
      <c r="C77">
        <v>30554</v>
      </c>
      <c r="E77" t="s">
        <v>250</v>
      </c>
      <c r="F77" s="85" t="s">
        <v>285</v>
      </c>
      <c r="H77" s="3" t="s">
        <v>47</v>
      </c>
      <c r="J77" t="s">
        <v>171</v>
      </c>
      <c r="L77" s="78">
        <v>4081</v>
      </c>
      <c r="M77" s="39">
        <v>3964</v>
      </c>
    </row>
    <row r="78" spans="1:13" x14ac:dyDescent="0.25">
      <c r="A78" s="7">
        <v>43</v>
      </c>
      <c r="B78" s="3" t="s">
        <v>48</v>
      </c>
      <c r="C78">
        <v>30016</v>
      </c>
      <c r="E78" t="s">
        <v>250</v>
      </c>
      <c r="F78" s="85" t="s">
        <v>285</v>
      </c>
      <c r="H78" s="3" t="s">
        <v>47</v>
      </c>
      <c r="J78" t="s">
        <v>171</v>
      </c>
      <c r="L78" s="78">
        <v>4081</v>
      </c>
      <c r="M78" s="39">
        <v>3964</v>
      </c>
    </row>
    <row r="79" spans="1:13" x14ac:dyDescent="0.25">
      <c r="A79" s="7">
        <v>44</v>
      </c>
      <c r="B79" s="3" t="s">
        <v>38</v>
      </c>
      <c r="C79">
        <v>62592</v>
      </c>
      <c r="E79" t="s">
        <v>249</v>
      </c>
      <c r="F79" s="85" t="s">
        <v>283</v>
      </c>
      <c r="H79" s="3" t="s">
        <v>252</v>
      </c>
      <c r="J79" s="3">
        <v>417</v>
      </c>
      <c r="L79" s="78">
        <v>4081</v>
      </c>
      <c r="M79" s="39">
        <v>3964</v>
      </c>
    </row>
    <row r="80" spans="1:13" x14ac:dyDescent="0.25">
      <c r="A80" s="7">
        <v>45</v>
      </c>
      <c r="B80" s="3" t="s">
        <v>248</v>
      </c>
      <c r="C80">
        <v>8402</v>
      </c>
      <c r="E80" t="s">
        <v>251</v>
      </c>
      <c r="F80" s="85" t="s">
        <v>282</v>
      </c>
      <c r="H80" s="7" t="s">
        <v>82</v>
      </c>
      <c r="J80" s="3">
        <v>417</v>
      </c>
      <c r="L80" s="78">
        <v>4081</v>
      </c>
      <c r="M80" s="39">
        <v>3964</v>
      </c>
    </row>
    <row r="81" spans="1:19" x14ac:dyDescent="0.25">
      <c r="A81" s="7">
        <v>46</v>
      </c>
      <c r="B81" s="3" t="s">
        <v>37</v>
      </c>
      <c r="C81">
        <v>12353</v>
      </c>
      <c r="E81" t="s">
        <v>249</v>
      </c>
      <c r="F81" s="85" t="s">
        <v>283</v>
      </c>
      <c r="H81" s="3" t="s">
        <v>52</v>
      </c>
      <c r="J81" s="3">
        <v>212</v>
      </c>
      <c r="L81" s="78">
        <v>4081</v>
      </c>
      <c r="M81" s="39">
        <v>3964</v>
      </c>
    </row>
    <row r="82" spans="1:19" x14ac:dyDescent="0.25">
      <c r="A82" s="7">
        <v>47</v>
      </c>
      <c r="B82" s="3" t="s">
        <v>207</v>
      </c>
      <c r="C82">
        <v>90491</v>
      </c>
      <c r="E82" t="s">
        <v>251</v>
      </c>
      <c r="F82" s="85" t="s">
        <v>282</v>
      </c>
      <c r="H82" s="7" t="s">
        <v>82</v>
      </c>
      <c r="J82" t="s">
        <v>171</v>
      </c>
      <c r="L82" s="78">
        <v>4081</v>
      </c>
      <c r="M82" s="39">
        <v>3964</v>
      </c>
    </row>
    <row r="83" spans="1:19" x14ac:dyDescent="0.25">
      <c r="A83" s="7">
        <v>48</v>
      </c>
      <c r="B83" s="3" t="s">
        <v>207</v>
      </c>
      <c r="C83">
        <v>90491</v>
      </c>
      <c r="E83" t="s">
        <v>251</v>
      </c>
      <c r="F83" s="85" t="s">
        <v>282</v>
      </c>
      <c r="H83" t="s">
        <v>210</v>
      </c>
      <c r="J83" t="s">
        <v>171</v>
      </c>
      <c r="L83" s="78">
        <v>4081</v>
      </c>
      <c r="M83" s="39">
        <v>3964</v>
      </c>
    </row>
    <row r="84" spans="1:19" x14ac:dyDescent="0.25">
      <c r="A84" s="7">
        <v>49</v>
      </c>
      <c r="B84" s="3" t="s">
        <v>164</v>
      </c>
      <c r="C84">
        <v>18410</v>
      </c>
      <c r="E84" t="s">
        <v>249</v>
      </c>
      <c r="F84" s="85" t="s">
        <v>283</v>
      </c>
      <c r="H84" t="s">
        <v>166</v>
      </c>
      <c r="J84" t="s">
        <v>171</v>
      </c>
      <c r="L84" s="78">
        <v>4081</v>
      </c>
      <c r="M84" s="39">
        <v>3964</v>
      </c>
    </row>
    <row r="85" spans="1:19" x14ac:dyDescent="0.25">
      <c r="A85" s="7">
        <v>50</v>
      </c>
      <c r="B85" s="3" t="s">
        <v>125</v>
      </c>
      <c r="C85">
        <v>68862</v>
      </c>
      <c r="E85" t="s">
        <v>249</v>
      </c>
      <c r="F85" s="85" t="s">
        <v>283</v>
      </c>
      <c r="H85" t="s">
        <v>166</v>
      </c>
      <c r="J85" t="s">
        <v>171</v>
      </c>
      <c r="L85" s="78">
        <v>4081</v>
      </c>
      <c r="M85" s="39">
        <v>3964</v>
      </c>
    </row>
    <row r="86" spans="1:19" x14ac:dyDescent="0.25">
      <c r="A86" s="7">
        <v>51</v>
      </c>
      <c r="B86" s="3" t="s">
        <v>34</v>
      </c>
      <c r="C86">
        <v>117594</v>
      </c>
      <c r="E86" t="s">
        <v>249</v>
      </c>
      <c r="F86" s="85" t="s">
        <v>283</v>
      </c>
      <c r="H86" s="3" t="s">
        <v>47</v>
      </c>
      <c r="J86" s="3">
        <v>347</v>
      </c>
      <c r="L86" s="78">
        <v>4081</v>
      </c>
      <c r="M86" s="39">
        <v>3964</v>
      </c>
    </row>
    <row r="87" spans="1:19" x14ac:dyDescent="0.25">
      <c r="A87" s="7">
        <v>52</v>
      </c>
      <c r="B87" s="3" t="s">
        <v>34</v>
      </c>
      <c r="C87">
        <v>111785</v>
      </c>
      <c r="E87" t="s">
        <v>249</v>
      </c>
      <c r="F87" s="85" t="s">
        <v>283</v>
      </c>
      <c r="H87" s="3" t="s">
        <v>47</v>
      </c>
      <c r="J87" s="3">
        <v>347</v>
      </c>
      <c r="L87" s="78">
        <v>4081</v>
      </c>
      <c r="M87" s="39">
        <v>3964</v>
      </c>
    </row>
    <row r="88" spans="1:19" x14ac:dyDescent="0.25">
      <c r="A88" s="7">
        <v>53</v>
      </c>
      <c r="B88" s="3" t="s">
        <v>34</v>
      </c>
      <c r="C88">
        <v>96222</v>
      </c>
      <c r="E88" t="s">
        <v>249</v>
      </c>
      <c r="F88" s="85" t="s">
        <v>283</v>
      </c>
      <c r="H88" s="3" t="s">
        <v>47</v>
      </c>
      <c r="J88" s="3">
        <v>347</v>
      </c>
      <c r="L88" s="78">
        <v>4081</v>
      </c>
      <c r="M88" s="39">
        <v>3964</v>
      </c>
    </row>
    <row r="89" spans="1:19" x14ac:dyDescent="0.25">
      <c r="A89" s="7">
        <v>54</v>
      </c>
      <c r="B89" s="3" t="s">
        <v>34</v>
      </c>
      <c r="C89">
        <v>110263</v>
      </c>
      <c r="E89" t="s">
        <v>249</v>
      </c>
      <c r="F89" s="85" t="s">
        <v>283</v>
      </c>
      <c r="H89" s="3" t="s">
        <v>47</v>
      </c>
      <c r="J89" s="3">
        <v>347</v>
      </c>
      <c r="L89" s="78">
        <v>4081</v>
      </c>
      <c r="M89" s="39">
        <v>3964</v>
      </c>
    </row>
    <row r="90" spans="1:19" x14ac:dyDescent="0.25">
      <c r="A90" s="7">
        <v>55</v>
      </c>
      <c r="B90" s="3" t="s">
        <v>34</v>
      </c>
      <c r="C90">
        <v>98622</v>
      </c>
      <c r="E90" t="s">
        <v>249</v>
      </c>
      <c r="F90" s="85" t="s">
        <v>283</v>
      </c>
      <c r="H90" s="3" t="s">
        <v>47</v>
      </c>
      <c r="J90" s="3">
        <v>347</v>
      </c>
      <c r="L90" s="78">
        <v>4081</v>
      </c>
      <c r="M90" s="39">
        <v>3964</v>
      </c>
    </row>
    <row r="91" spans="1:19" x14ac:dyDescent="0.25">
      <c r="A91" s="65">
        <v>56</v>
      </c>
      <c r="B91" s="3"/>
    </row>
    <row r="95" spans="1:19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100" spans="2:13" x14ac:dyDescent="0.25">
      <c r="B100" s="3" t="s">
        <v>34</v>
      </c>
      <c r="C100" s="30">
        <v>81150</v>
      </c>
      <c r="E100" t="s">
        <v>44</v>
      </c>
      <c r="H100" t="s">
        <v>33</v>
      </c>
      <c r="J100" s="3">
        <v>123</v>
      </c>
      <c r="L100" s="78">
        <v>4081</v>
      </c>
      <c r="M100" s="39">
        <v>3964</v>
      </c>
    </row>
    <row r="101" spans="2:13" x14ac:dyDescent="0.25">
      <c r="B101" s="3" t="s">
        <v>34</v>
      </c>
      <c r="C101" s="30">
        <v>81130</v>
      </c>
      <c r="E101" t="s">
        <v>44</v>
      </c>
      <c r="H101" t="s">
        <v>33</v>
      </c>
      <c r="J101" s="3">
        <v>123</v>
      </c>
      <c r="L101" s="78">
        <v>4081</v>
      </c>
      <c r="M101" s="39">
        <v>3964</v>
      </c>
    </row>
    <row r="102" spans="2:13" x14ac:dyDescent="0.25">
      <c r="B102" s="3" t="s">
        <v>7</v>
      </c>
      <c r="C102" s="30">
        <v>20279</v>
      </c>
      <c r="E102" t="s">
        <v>43</v>
      </c>
      <c r="H102" t="s">
        <v>33</v>
      </c>
      <c r="J102" s="3">
        <v>123</v>
      </c>
      <c r="L102" s="78">
        <v>4081</v>
      </c>
      <c r="M102" s="39">
        <v>3964</v>
      </c>
    </row>
    <row r="103" spans="2:13" x14ac:dyDescent="0.25">
      <c r="B103" s="3" t="s">
        <v>7</v>
      </c>
      <c r="C103" s="30">
        <v>16983</v>
      </c>
      <c r="E103" t="s">
        <v>44</v>
      </c>
      <c r="H103" t="s">
        <v>33</v>
      </c>
      <c r="J103" s="3">
        <v>123</v>
      </c>
      <c r="L103" s="78">
        <v>4081</v>
      </c>
      <c r="M103" s="39">
        <v>3964</v>
      </c>
    </row>
    <row r="104" spans="2:13" x14ac:dyDescent="0.25">
      <c r="B104" s="3" t="s">
        <v>34</v>
      </c>
      <c r="C104" s="30">
        <v>81262</v>
      </c>
      <c r="E104" t="s">
        <v>44</v>
      </c>
      <c r="H104" t="s">
        <v>33</v>
      </c>
      <c r="J104" s="3">
        <v>123</v>
      </c>
      <c r="L104" s="78">
        <v>4081</v>
      </c>
      <c r="M104" s="39">
        <v>3964</v>
      </c>
    </row>
    <row r="105" spans="2:13" x14ac:dyDescent="0.25">
      <c r="B105" s="3" t="s">
        <v>7</v>
      </c>
      <c r="C105" s="30">
        <v>16503</v>
      </c>
      <c r="E105" t="s">
        <v>44</v>
      </c>
      <c r="H105" t="s">
        <v>33</v>
      </c>
      <c r="J105" s="3">
        <v>123</v>
      </c>
      <c r="L105" s="78">
        <v>4081</v>
      </c>
      <c r="M105" s="39">
        <v>3964</v>
      </c>
    </row>
    <row r="106" spans="2:13" x14ac:dyDescent="0.25">
      <c r="B106" s="3" t="s">
        <v>34</v>
      </c>
      <c r="C106" s="30">
        <v>81499</v>
      </c>
      <c r="E106" t="s">
        <v>44</v>
      </c>
      <c r="H106" t="s">
        <v>33</v>
      </c>
      <c r="J106" s="3">
        <v>123</v>
      </c>
      <c r="L106" s="78">
        <v>4081</v>
      </c>
      <c r="M106" s="39">
        <v>3964</v>
      </c>
    </row>
    <row r="107" spans="2:13" x14ac:dyDescent="0.25">
      <c r="B107" s="3" t="s">
        <v>7</v>
      </c>
      <c r="C107" s="30">
        <v>16951</v>
      </c>
      <c r="E107" t="s">
        <v>44</v>
      </c>
      <c r="H107" t="s">
        <v>33</v>
      </c>
      <c r="J107" s="3">
        <v>123</v>
      </c>
      <c r="L107" s="78">
        <v>4081</v>
      </c>
      <c r="M107" s="39">
        <v>3964</v>
      </c>
    </row>
    <row r="108" spans="2:13" x14ac:dyDescent="0.25">
      <c r="B108" s="3" t="s">
        <v>7</v>
      </c>
      <c r="C108" s="30">
        <v>16902</v>
      </c>
      <c r="E108" t="s">
        <v>44</v>
      </c>
      <c r="H108" t="s">
        <v>33</v>
      </c>
      <c r="J108" s="3">
        <v>123</v>
      </c>
      <c r="L108" s="78">
        <v>4081</v>
      </c>
      <c r="M108" s="39">
        <v>3964</v>
      </c>
    </row>
    <row r="109" spans="2:13" x14ac:dyDescent="0.25">
      <c r="B109" s="3" t="s">
        <v>7</v>
      </c>
      <c r="C109" s="30">
        <v>16928</v>
      </c>
      <c r="E109" t="s">
        <v>44</v>
      </c>
      <c r="H109" t="s">
        <v>33</v>
      </c>
      <c r="J109" s="3">
        <v>123</v>
      </c>
      <c r="L109" s="78">
        <v>4081</v>
      </c>
      <c r="M109" s="39">
        <v>3964</v>
      </c>
    </row>
    <row r="110" spans="2:13" x14ac:dyDescent="0.25">
      <c r="B110" s="3" t="s">
        <v>7</v>
      </c>
      <c r="C110" s="30">
        <v>16877</v>
      </c>
      <c r="E110" t="s">
        <v>44</v>
      </c>
      <c r="H110" t="s">
        <v>234</v>
      </c>
      <c r="J110" s="3">
        <v>123</v>
      </c>
      <c r="L110" s="78">
        <v>4081</v>
      </c>
      <c r="M110" s="39">
        <v>3964</v>
      </c>
    </row>
    <row r="111" spans="2:13" x14ac:dyDescent="0.25">
      <c r="B111" s="3" t="s">
        <v>7</v>
      </c>
      <c r="C111" s="30">
        <v>17217</v>
      </c>
      <c r="E111" t="s">
        <v>44</v>
      </c>
      <c r="H111" t="s">
        <v>33</v>
      </c>
      <c r="J111" s="3">
        <v>123</v>
      </c>
      <c r="L111" s="78">
        <v>4081</v>
      </c>
      <c r="M111" s="39">
        <v>3964</v>
      </c>
    </row>
    <row r="112" spans="2:13" x14ac:dyDescent="0.25">
      <c r="B112" s="3" t="s">
        <v>7</v>
      </c>
      <c r="C112" s="30">
        <v>16577</v>
      </c>
      <c r="E112" t="s">
        <v>44</v>
      </c>
      <c r="H112" t="s">
        <v>33</v>
      </c>
      <c r="J112" s="3">
        <v>123</v>
      </c>
      <c r="L112" s="78">
        <v>4081</v>
      </c>
      <c r="M112" s="39">
        <v>3964</v>
      </c>
    </row>
    <row r="113" spans="2:13" x14ac:dyDescent="0.25">
      <c r="B113" s="3" t="s">
        <v>7</v>
      </c>
      <c r="C113" s="30">
        <v>20260</v>
      </c>
      <c r="E113" t="s">
        <v>43</v>
      </c>
      <c r="H113" t="s">
        <v>33</v>
      </c>
      <c r="J113" s="3">
        <v>123</v>
      </c>
      <c r="L113" s="78">
        <v>4081</v>
      </c>
      <c r="M113" s="39">
        <v>3964</v>
      </c>
    </row>
    <row r="114" spans="2:13" x14ac:dyDescent="0.25">
      <c r="B114" s="3" t="s">
        <v>34</v>
      </c>
      <c r="C114" s="30">
        <v>81143</v>
      </c>
      <c r="E114" t="s">
        <v>44</v>
      </c>
      <c r="H114" t="s">
        <v>33</v>
      </c>
      <c r="J114" s="3">
        <v>123</v>
      </c>
      <c r="L114" s="78">
        <v>4081</v>
      </c>
      <c r="M114" s="39">
        <v>3964</v>
      </c>
    </row>
    <row r="115" spans="2:13" x14ac:dyDescent="0.25">
      <c r="B115" s="3" t="s">
        <v>7</v>
      </c>
      <c r="C115" s="30">
        <v>16694</v>
      </c>
      <c r="E115" t="s">
        <v>44</v>
      </c>
      <c r="H115" t="s">
        <v>33</v>
      </c>
      <c r="J115" s="3">
        <v>123</v>
      </c>
      <c r="L115" s="78">
        <v>4081</v>
      </c>
      <c r="M115" s="39">
        <v>3964</v>
      </c>
    </row>
    <row r="116" spans="2:13" x14ac:dyDescent="0.25">
      <c r="B116" s="3" t="s">
        <v>7</v>
      </c>
      <c r="C116" s="30">
        <v>17269</v>
      </c>
      <c r="E116" t="s">
        <v>44</v>
      </c>
      <c r="H116" t="s">
        <v>33</v>
      </c>
      <c r="J116" s="3">
        <v>123</v>
      </c>
      <c r="L116" s="78">
        <v>4081</v>
      </c>
      <c r="M116" s="39">
        <v>3964</v>
      </c>
    </row>
    <row r="117" spans="2:13" x14ac:dyDescent="0.25">
      <c r="B117" s="3" t="s">
        <v>7</v>
      </c>
      <c r="C117" s="30">
        <v>17257</v>
      </c>
      <c r="E117" t="s">
        <v>44</v>
      </c>
      <c r="H117" t="s">
        <v>33</v>
      </c>
      <c r="J117" s="3">
        <v>123</v>
      </c>
      <c r="L117" s="78">
        <v>4081</v>
      </c>
      <c r="M117" s="39">
        <v>3964</v>
      </c>
    </row>
    <row r="118" spans="2:13" x14ac:dyDescent="0.25">
      <c r="B118" s="3" t="s">
        <v>7</v>
      </c>
      <c r="C118" s="30">
        <v>17294</v>
      </c>
      <c r="E118" t="s">
        <v>44</v>
      </c>
      <c r="H118" t="s">
        <v>33</v>
      </c>
      <c r="J118" s="3">
        <v>123</v>
      </c>
      <c r="L118" s="78">
        <v>4081</v>
      </c>
      <c r="M118" s="39">
        <v>3964</v>
      </c>
    </row>
    <row r="119" spans="2:13" x14ac:dyDescent="0.25">
      <c r="B119" s="3" t="s">
        <v>7</v>
      </c>
      <c r="C119" s="30">
        <v>16797</v>
      </c>
      <c r="E119" t="s">
        <v>44</v>
      </c>
      <c r="H119" t="s">
        <v>33</v>
      </c>
      <c r="J119" s="3">
        <v>123</v>
      </c>
      <c r="L119" s="78">
        <v>4081</v>
      </c>
      <c r="M119" s="39">
        <v>3964</v>
      </c>
    </row>
    <row r="120" spans="2:13" x14ac:dyDescent="0.25">
      <c r="B120" s="3" t="s">
        <v>34</v>
      </c>
      <c r="C120" s="30">
        <v>81143</v>
      </c>
      <c r="E120" t="s">
        <v>44</v>
      </c>
      <c r="H120" t="s">
        <v>33</v>
      </c>
      <c r="J120" s="3">
        <v>123</v>
      </c>
      <c r="L120" s="78">
        <v>4081</v>
      </c>
      <c r="M120" s="39">
        <v>3964</v>
      </c>
    </row>
    <row r="121" spans="2:13" x14ac:dyDescent="0.25">
      <c r="B121" s="65"/>
      <c r="C121" s="44"/>
      <c r="D121" s="44"/>
      <c r="E121" s="44"/>
      <c r="F121" s="44"/>
      <c r="G121" s="44"/>
      <c r="H121" s="44"/>
      <c r="I121" s="44"/>
      <c r="J121" s="65"/>
      <c r="K121" s="44"/>
      <c r="L121" s="87"/>
      <c r="M121" s="88"/>
    </row>
    <row r="122" spans="2:13" x14ac:dyDescent="0.25">
      <c r="B122" s="65"/>
      <c r="C122" s="44"/>
      <c r="D122" s="44"/>
      <c r="E122" s="44"/>
      <c r="F122" s="44"/>
      <c r="G122" s="44"/>
      <c r="H122" s="44"/>
      <c r="I122" s="44"/>
      <c r="J122" s="65"/>
      <c r="K122" s="44"/>
      <c r="L122" s="87"/>
      <c r="M122" s="88"/>
    </row>
  </sheetData>
  <mergeCells count="4">
    <mergeCell ref="H23:L23"/>
    <mergeCell ref="H25:L25"/>
    <mergeCell ref="B31:M31"/>
    <mergeCell ref="L33:M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A6EB-5BC1-4825-A754-C771C99E2DF8}">
  <dimension ref="B1:U20"/>
  <sheetViews>
    <sheetView workbookViewId="0">
      <selection activeCell="M15" sqref="M15"/>
    </sheetView>
  </sheetViews>
  <sheetFormatPr defaultRowHeight="15" x14ac:dyDescent="0.25"/>
  <cols>
    <col min="5" max="5" width="19.7109375" customWidth="1"/>
    <col min="12" max="12" width="20.140625" customWidth="1"/>
    <col min="13" max="13" width="10.7109375" customWidth="1"/>
  </cols>
  <sheetData>
    <row r="1" spans="2:21" ht="18.75" x14ac:dyDescent="0.3">
      <c r="B1" s="19" t="s">
        <v>3</v>
      </c>
      <c r="C1" s="2"/>
      <c r="E1" s="46" t="s">
        <v>12</v>
      </c>
      <c r="G1" s="199" t="s">
        <v>428</v>
      </c>
    </row>
    <row r="5" spans="2:21" x14ac:dyDescent="0.25">
      <c r="B5" s="206" t="s">
        <v>427</v>
      </c>
      <c r="C5" s="206"/>
    </row>
    <row r="6" spans="2:21" x14ac:dyDescent="0.25">
      <c r="B6" t="s">
        <v>89</v>
      </c>
      <c r="C6" t="s">
        <v>32</v>
      </c>
      <c r="E6" t="s">
        <v>41</v>
      </c>
      <c r="G6" t="s">
        <v>40</v>
      </c>
      <c r="I6" t="s">
        <v>90</v>
      </c>
      <c r="L6" t="s">
        <v>91</v>
      </c>
    </row>
    <row r="8" spans="2:21" x14ac:dyDescent="0.25">
      <c r="B8" s="3" t="s">
        <v>36</v>
      </c>
      <c r="C8">
        <v>8451</v>
      </c>
      <c r="E8" t="s">
        <v>49</v>
      </c>
      <c r="G8" s="41" t="s">
        <v>42</v>
      </c>
      <c r="I8" s="37">
        <v>4013</v>
      </c>
      <c r="J8" t="s">
        <v>55</v>
      </c>
      <c r="L8" s="41" t="s">
        <v>84</v>
      </c>
      <c r="M8" s="41" t="s">
        <v>85</v>
      </c>
    </row>
    <row r="9" spans="2:21" x14ac:dyDescent="0.25">
      <c r="B9" s="3" t="s">
        <v>48</v>
      </c>
      <c r="C9">
        <v>77352</v>
      </c>
      <c r="E9" t="s">
        <v>49</v>
      </c>
      <c r="G9" s="41" t="s">
        <v>42</v>
      </c>
      <c r="I9" s="37">
        <v>4013</v>
      </c>
      <c r="J9" t="s">
        <v>55</v>
      </c>
      <c r="L9" s="41" t="s">
        <v>84</v>
      </c>
      <c r="M9" s="41" t="s">
        <v>85</v>
      </c>
    </row>
    <row r="10" spans="2:21" x14ac:dyDescent="0.25">
      <c r="B10" s="3" t="s">
        <v>34</v>
      </c>
      <c r="C10">
        <v>40009</v>
      </c>
      <c r="E10" t="s">
        <v>51</v>
      </c>
      <c r="G10" s="40" t="s">
        <v>33</v>
      </c>
      <c r="I10" s="38">
        <v>4009</v>
      </c>
      <c r="J10" t="s">
        <v>54</v>
      </c>
      <c r="L10" s="40" t="s">
        <v>86</v>
      </c>
      <c r="M10" s="40" t="s">
        <v>87</v>
      </c>
      <c r="O10" s="44"/>
      <c r="P10" s="44"/>
      <c r="Q10" s="44"/>
      <c r="R10" s="44"/>
      <c r="S10" s="44"/>
      <c r="T10" s="44"/>
      <c r="U10" s="44"/>
    </row>
    <row r="11" spans="2:21" x14ac:dyDescent="0.25">
      <c r="B11" s="3" t="s">
        <v>37</v>
      </c>
      <c r="C11">
        <v>70174</v>
      </c>
      <c r="G11" s="42" t="s">
        <v>52</v>
      </c>
      <c r="I11" s="37">
        <v>4013</v>
      </c>
      <c r="J11" t="s">
        <v>55</v>
      </c>
      <c r="L11" s="42" t="s">
        <v>88</v>
      </c>
      <c r="M11" s="42" t="s">
        <v>85</v>
      </c>
      <c r="O11" s="44"/>
      <c r="P11" s="44"/>
      <c r="Q11" s="44"/>
      <c r="R11" s="44"/>
      <c r="S11" s="44"/>
      <c r="T11" s="44"/>
      <c r="U11" s="44"/>
    </row>
    <row r="12" spans="2:21" x14ac:dyDescent="0.25">
      <c r="B12" s="3" t="s">
        <v>38</v>
      </c>
      <c r="C12">
        <v>53430</v>
      </c>
      <c r="G12" s="43" t="s">
        <v>57</v>
      </c>
      <c r="I12" s="11">
        <v>4009</v>
      </c>
      <c r="J12" t="s">
        <v>54</v>
      </c>
      <c r="L12" s="43" t="s">
        <v>92</v>
      </c>
      <c r="M12" s="43" t="s">
        <v>87</v>
      </c>
      <c r="O12" s="44"/>
      <c r="P12" s="44"/>
      <c r="Q12" s="44"/>
      <c r="R12" s="44"/>
      <c r="S12" s="44"/>
      <c r="T12" s="44"/>
      <c r="U12" s="44"/>
    </row>
    <row r="13" spans="2:21" ht="18.75" x14ac:dyDescent="0.3">
      <c r="B13" s="2"/>
      <c r="O13" s="44"/>
      <c r="P13" s="44"/>
      <c r="Q13" s="44"/>
      <c r="R13" s="44"/>
      <c r="S13" s="44"/>
      <c r="T13" s="44"/>
      <c r="U13" s="44"/>
    </row>
    <row r="14" spans="2:21" ht="18.75" x14ac:dyDescent="0.3">
      <c r="B14" s="2"/>
      <c r="L14" t="s">
        <v>476</v>
      </c>
      <c r="M14" t="s">
        <v>477</v>
      </c>
      <c r="O14" s="44"/>
      <c r="P14" s="44"/>
      <c r="Q14" s="44"/>
      <c r="R14" s="44"/>
      <c r="S14" s="44"/>
      <c r="T14" s="44"/>
      <c r="U14" s="44"/>
    </row>
    <row r="15" spans="2:21" ht="18.75" x14ac:dyDescent="0.3">
      <c r="B15" s="2"/>
    </row>
    <row r="16" spans="2:21" ht="18.75" x14ac:dyDescent="0.3">
      <c r="B16" s="2"/>
    </row>
    <row r="17" spans="2:2" ht="18.75" x14ac:dyDescent="0.3">
      <c r="B17" s="2"/>
    </row>
    <row r="18" spans="2:2" ht="18.75" x14ac:dyDescent="0.3">
      <c r="B18" s="2"/>
    </row>
    <row r="19" spans="2:2" ht="18.75" x14ac:dyDescent="0.3">
      <c r="B19" s="2"/>
    </row>
    <row r="20" spans="2:2" ht="18.75" x14ac:dyDescent="0.3">
      <c r="B20" s="2"/>
    </row>
  </sheetData>
  <mergeCells count="1"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1DF6-3971-4D64-A3F3-813F468F8D54}">
  <sheetPr>
    <pageSetUpPr fitToPage="1"/>
  </sheetPr>
  <dimension ref="B1:P51"/>
  <sheetViews>
    <sheetView workbookViewId="0">
      <selection activeCell="B5" sqref="B5"/>
    </sheetView>
  </sheetViews>
  <sheetFormatPr defaultRowHeight="15" x14ac:dyDescent="0.25"/>
  <cols>
    <col min="2" max="2" width="24.140625" customWidth="1"/>
    <col min="3" max="3" width="20.28515625" customWidth="1"/>
    <col min="4" max="4" width="7.140625" customWidth="1"/>
    <col min="5" max="5" width="2.28515625" customWidth="1"/>
    <col min="6" max="6" width="6.42578125" customWidth="1"/>
    <col min="7" max="7" width="1.85546875" customWidth="1"/>
    <col min="8" max="8" width="20.7109375" customWidth="1"/>
    <col min="9" max="9" width="2.42578125" customWidth="1"/>
    <col min="10" max="10" width="20.7109375" customWidth="1"/>
    <col min="11" max="11" width="5.28515625" customWidth="1"/>
    <col min="12" max="12" width="20.7109375" customWidth="1"/>
    <col min="13" max="13" width="2.42578125" customWidth="1"/>
    <col min="14" max="14" width="20.7109375" customWidth="1"/>
    <col min="15" max="15" width="3.5703125" customWidth="1"/>
    <col min="16" max="16" width="20.28515625" customWidth="1"/>
  </cols>
  <sheetData>
    <row r="1" spans="2:16" ht="21" x14ac:dyDescent="0.35">
      <c r="B1" s="127" t="s">
        <v>321</v>
      </c>
      <c r="C1" s="127"/>
      <c r="J1" s="208" t="s">
        <v>364</v>
      </c>
      <c r="K1" s="208"/>
    </row>
    <row r="2" spans="2:16" ht="18.75" x14ac:dyDescent="0.3">
      <c r="B2" s="128" t="s">
        <v>338</v>
      </c>
    </row>
    <row r="4" spans="2:16" x14ac:dyDescent="0.25">
      <c r="D4" s="3" t="s">
        <v>313</v>
      </c>
      <c r="E4" s="170"/>
      <c r="F4" s="170" t="s">
        <v>352</v>
      </c>
      <c r="H4" s="209" t="s">
        <v>310</v>
      </c>
      <c r="I4" s="209"/>
      <c r="J4" s="209"/>
      <c r="K4" s="44"/>
      <c r="L4" s="210" t="s">
        <v>311</v>
      </c>
      <c r="M4" s="210"/>
      <c r="N4" s="210"/>
    </row>
    <row r="5" spans="2:16" x14ac:dyDescent="0.25">
      <c r="D5" s="115" t="s">
        <v>312</v>
      </c>
      <c r="E5" s="172"/>
      <c r="F5" s="172" t="s">
        <v>351</v>
      </c>
      <c r="H5" s="119" t="s">
        <v>13</v>
      </c>
      <c r="I5" s="44"/>
      <c r="J5" s="131" t="s">
        <v>11</v>
      </c>
      <c r="K5" s="44"/>
      <c r="L5" s="134" t="s">
        <v>17</v>
      </c>
      <c r="M5" s="44"/>
      <c r="N5" s="138" t="s">
        <v>16</v>
      </c>
      <c r="P5" s="71" t="s">
        <v>332</v>
      </c>
    </row>
    <row r="6" spans="2:16" x14ac:dyDescent="0.25">
      <c r="H6" s="124" t="s">
        <v>71</v>
      </c>
      <c r="I6" s="65"/>
      <c r="J6" s="132" t="s">
        <v>71</v>
      </c>
      <c r="K6" s="65"/>
      <c r="L6" s="135" t="s">
        <v>71</v>
      </c>
      <c r="M6" s="65"/>
      <c r="N6" s="139" t="s">
        <v>71</v>
      </c>
      <c r="P6" s="137" t="s">
        <v>333</v>
      </c>
    </row>
    <row r="7" spans="2:16" x14ac:dyDescent="0.25">
      <c r="H7" s="75"/>
      <c r="I7" s="44"/>
      <c r="J7" s="133"/>
      <c r="K7" s="44"/>
      <c r="L7" s="136"/>
      <c r="M7" s="44"/>
      <c r="N7" s="140"/>
    </row>
    <row r="8" spans="2:16" ht="15.75" x14ac:dyDescent="0.25">
      <c r="B8" s="72" t="s">
        <v>136</v>
      </c>
      <c r="C8" t="s">
        <v>295</v>
      </c>
      <c r="D8" t="s">
        <v>122</v>
      </c>
      <c r="F8">
        <v>766</v>
      </c>
      <c r="H8" s="143"/>
      <c r="I8" s="144"/>
      <c r="J8" s="145">
        <f>DATE(1915,5,3)</f>
        <v>5602</v>
      </c>
      <c r="K8" s="144"/>
      <c r="L8" s="146"/>
      <c r="M8" s="144"/>
      <c r="N8" s="147"/>
      <c r="P8" s="113" t="s">
        <v>330</v>
      </c>
    </row>
    <row r="9" spans="2:16" x14ac:dyDescent="0.25">
      <c r="B9" s="71" t="s">
        <v>14</v>
      </c>
      <c r="C9" t="s">
        <v>296</v>
      </c>
      <c r="D9" t="s">
        <v>122</v>
      </c>
      <c r="F9">
        <v>1290</v>
      </c>
      <c r="H9" s="143">
        <f>DATE(1924,11,8)</f>
        <v>9079</v>
      </c>
      <c r="I9" s="144"/>
      <c r="J9" s="145"/>
      <c r="K9" s="144"/>
      <c r="L9" s="148"/>
      <c r="M9" s="144"/>
      <c r="N9" s="147"/>
    </row>
    <row r="10" spans="2:16" x14ac:dyDescent="0.25">
      <c r="B10" s="113" t="s">
        <v>316</v>
      </c>
      <c r="H10" s="143"/>
      <c r="I10" s="144"/>
      <c r="J10" s="145"/>
      <c r="K10" s="144"/>
      <c r="L10" s="159" t="s">
        <v>82</v>
      </c>
      <c r="M10" s="144"/>
      <c r="N10" s="147"/>
      <c r="P10" t="s">
        <v>331</v>
      </c>
    </row>
    <row r="11" spans="2:16" ht="15.75" x14ac:dyDescent="0.25">
      <c r="B11" s="137" t="s">
        <v>20</v>
      </c>
      <c r="C11" t="s">
        <v>309</v>
      </c>
      <c r="D11" t="s">
        <v>122</v>
      </c>
      <c r="E11" s="157" t="s">
        <v>335</v>
      </c>
      <c r="F11" s="170" t="s">
        <v>353</v>
      </c>
      <c r="H11" s="143"/>
      <c r="I11" s="144"/>
      <c r="J11" s="145"/>
      <c r="K11" s="144"/>
      <c r="L11" s="149">
        <f>+DATE(1916,11,28)</f>
        <v>6177</v>
      </c>
      <c r="M11" s="144"/>
      <c r="N11" s="147">
        <v>7746</v>
      </c>
    </row>
    <row r="12" spans="2:16" x14ac:dyDescent="0.25">
      <c r="B12" s="71" t="s">
        <v>140</v>
      </c>
      <c r="C12" t="s">
        <v>297</v>
      </c>
      <c r="D12" t="s">
        <v>122</v>
      </c>
      <c r="F12">
        <v>1290</v>
      </c>
      <c r="H12" s="160" t="s">
        <v>82</v>
      </c>
      <c r="I12" s="144"/>
      <c r="J12" s="145"/>
      <c r="K12" s="144"/>
      <c r="L12" s="148"/>
      <c r="M12" s="144"/>
      <c r="N12" s="147"/>
    </row>
    <row r="13" spans="2:16" x14ac:dyDescent="0.25">
      <c r="B13" s="113" t="s">
        <v>318</v>
      </c>
      <c r="H13" s="161"/>
      <c r="I13" s="144"/>
      <c r="J13" s="145"/>
      <c r="K13" s="144"/>
      <c r="L13" s="159" t="s">
        <v>82</v>
      </c>
      <c r="M13" s="144"/>
      <c r="N13" s="147"/>
      <c r="P13" t="s">
        <v>337</v>
      </c>
    </row>
    <row r="14" spans="2:16" ht="15.75" x14ac:dyDescent="0.25">
      <c r="B14" s="72" t="s">
        <v>145</v>
      </c>
      <c r="C14" t="s">
        <v>298</v>
      </c>
      <c r="D14" t="s">
        <v>7</v>
      </c>
      <c r="F14">
        <v>1275</v>
      </c>
      <c r="H14" s="160" t="s">
        <v>82</v>
      </c>
      <c r="I14" s="144"/>
      <c r="J14" s="145"/>
      <c r="K14" s="144"/>
      <c r="L14" s="148"/>
      <c r="M14" s="144"/>
      <c r="N14" s="147"/>
    </row>
    <row r="15" spans="2:16" ht="15.75" x14ac:dyDescent="0.25">
      <c r="B15" s="72" t="s">
        <v>294</v>
      </c>
      <c r="C15" t="s">
        <v>82</v>
      </c>
      <c r="D15" t="s">
        <v>122</v>
      </c>
      <c r="F15">
        <v>1290</v>
      </c>
      <c r="H15" s="160" t="s">
        <v>82</v>
      </c>
      <c r="I15" s="144"/>
      <c r="J15" s="145"/>
      <c r="K15" s="144"/>
      <c r="L15" s="148"/>
      <c r="M15" s="144"/>
      <c r="N15" s="147"/>
    </row>
    <row r="16" spans="2:16" x14ac:dyDescent="0.25">
      <c r="B16" s="71" t="s">
        <v>117</v>
      </c>
      <c r="C16" s="44" t="s">
        <v>299</v>
      </c>
      <c r="D16" s="44" t="s">
        <v>122</v>
      </c>
      <c r="E16" s="44"/>
      <c r="F16" s="44">
        <v>1290</v>
      </c>
      <c r="H16" s="143">
        <f>+DATE(1917,6,25)</f>
        <v>6386</v>
      </c>
      <c r="I16" s="144"/>
      <c r="J16" s="145"/>
      <c r="K16" s="144"/>
      <c r="L16" s="148"/>
      <c r="M16" s="144"/>
      <c r="N16" s="147"/>
    </row>
    <row r="17" spans="2:14" ht="15.75" x14ac:dyDescent="0.25">
      <c r="B17" s="137" t="s">
        <v>19</v>
      </c>
      <c r="C17" t="s">
        <v>82</v>
      </c>
      <c r="D17" t="s">
        <v>122</v>
      </c>
      <c r="E17" s="157" t="s">
        <v>335</v>
      </c>
      <c r="F17" s="170" t="s">
        <v>353</v>
      </c>
      <c r="H17" s="143"/>
      <c r="I17" s="144"/>
      <c r="J17" s="145"/>
      <c r="K17" s="144"/>
      <c r="L17" s="148" t="s">
        <v>75</v>
      </c>
      <c r="M17" s="150"/>
      <c r="N17" s="151" t="s">
        <v>22</v>
      </c>
    </row>
    <row r="18" spans="2:14" ht="15.75" x14ac:dyDescent="0.25">
      <c r="B18" s="72" t="s">
        <v>121</v>
      </c>
      <c r="C18" t="s">
        <v>300</v>
      </c>
      <c r="D18" t="s">
        <v>122</v>
      </c>
      <c r="F18" s="44">
        <v>1290</v>
      </c>
      <c r="H18" s="143"/>
      <c r="I18" s="144"/>
      <c r="J18" s="145">
        <f>DATE(1915,3,5)</f>
        <v>5543</v>
      </c>
      <c r="K18" s="144"/>
      <c r="L18" s="148"/>
      <c r="M18" s="144"/>
      <c r="N18" s="147"/>
    </row>
    <row r="19" spans="2:14" x14ac:dyDescent="0.25">
      <c r="B19" s="71" t="s">
        <v>154</v>
      </c>
      <c r="C19" t="s">
        <v>301</v>
      </c>
      <c r="D19" t="s">
        <v>122</v>
      </c>
      <c r="F19" s="44">
        <v>1290</v>
      </c>
      <c r="H19" s="143">
        <f>+DATE(1924,8,30)</f>
        <v>9009</v>
      </c>
      <c r="I19" s="144"/>
      <c r="J19" s="145"/>
      <c r="K19" s="144"/>
      <c r="L19" s="148"/>
      <c r="M19" s="144"/>
      <c r="N19" s="147"/>
    </row>
    <row r="20" spans="2:14" ht="15.75" x14ac:dyDescent="0.25">
      <c r="B20" s="137" t="s">
        <v>18</v>
      </c>
      <c r="C20" t="s">
        <v>82</v>
      </c>
      <c r="D20" t="s">
        <v>122</v>
      </c>
      <c r="E20" s="157" t="s">
        <v>335</v>
      </c>
      <c r="F20" s="170" t="s">
        <v>353</v>
      </c>
      <c r="H20" s="143"/>
      <c r="I20" s="144"/>
      <c r="J20" s="145"/>
      <c r="K20" s="144"/>
      <c r="L20" s="149">
        <f>+DATE(1936,6,29)</f>
        <v>13330</v>
      </c>
      <c r="M20" s="144"/>
      <c r="N20" s="147"/>
    </row>
    <row r="21" spans="2:14" ht="15.75" x14ac:dyDescent="0.25">
      <c r="B21" s="72" t="s">
        <v>153</v>
      </c>
      <c r="C21" t="s">
        <v>82</v>
      </c>
      <c r="D21" t="s">
        <v>122</v>
      </c>
      <c r="F21" s="44">
        <v>1290</v>
      </c>
      <c r="H21" s="143"/>
      <c r="I21" s="144"/>
      <c r="J21" s="162" t="s">
        <v>197</v>
      </c>
      <c r="K21" s="144"/>
      <c r="L21" s="148"/>
      <c r="M21" s="144"/>
      <c r="N21" s="147"/>
    </row>
    <row r="22" spans="2:14" ht="15.75" x14ac:dyDescent="0.25">
      <c r="B22" s="137" t="s">
        <v>255</v>
      </c>
      <c r="C22" t="s">
        <v>82</v>
      </c>
      <c r="D22" t="s">
        <v>122</v>
      </c>
      <c r="E22" s="157" t="s">
        <v>335</v>
      </c>
      <c r="F22" s="170" t="s">
        <v>353</v>
      </c>
      <c r="H22" s="143"/>
      <c r="I22" s="144"/>
      <c r="J22" s="145"/>
      <c r="K22" s="144"/>
      <c r="L22" s="149">
        <f>+DATE(1920,5,3)</f>
        <v>7429</v>
      </c>
      <c r="M22" s="144"/>
      <c r="N22" s="147">
        <v>8290</v>
      </c>
    </row>
    <row r="23" spans="2:14" ht="15.75" x14ac:dyDescent="0.25">
      <c r="B23" s="137" t="s">
        <v>319</v>
      </c>
      <c r="C23" t="s">
        <v>82</v>
      </c>
      <c r="D23" t="s">
        <v>122</v>
      </c>
      <c r="E23" s="157" t="s">
        <v>335</v>
      </c>
      <c r="F23" s="170" t="s">
        <v>353</v>
      </c>
      <c r="H23" s="143"/>
      <c r="I23" s="144"/>
      <c r="J23" s="145"/>
      <c r="K23" s="144"/>
      <c r="L23" s="159" t="s">
        <v>82</v>
      </c>
      <c r="M23" s="144"/>
      <c r="N23" s="147"/>
    </row>
    <row r="24" spans="2:14" ht="15.75" x14ac:dyDescent="0.25">
      <c r="B24" s="72" t="s">
        <v>334</v>
      </c>
      <c r="C24" t="s">
        <v>82</v>
      </c>
      <c r="D24" t="s">
        <v>122</v>
      </c>
      <c r="F24">
        <v>1290</v>
      </c>
      <c r="H24" s="160" t="s">
        <v>82</v>
      </c>
      <c r="I24" s="144"/>
      <c r="J24" s="145"/>
      <c r="K24" s="144"/>
      <c r="L24" s="149"/>
      <c r="M24" s="144"/>
      <c r="N24" s="147"/>
    </row>
    <row r="25" spans="2:14" ht="15.75" x14ac:dyDescent="0.25">
      <c r="B25" s="137" t="s">
        <v>315</v>
      </c>
      <c r="C25" t="s">
        <v>82</v>
      </c>
      <c r="D25" t="s">
        <v>122</v>
      </c>
      <c r="E25" s="157" t="s">
        <v>335</v>
      </c>
      <c r="F25" s="170" t="s">
        <v>353</v>
      </c>
      <c r="H25" s="161"/>
      <c r="I25" s="144"/>
      <c r="J25" s="145"/>
      <c r="K25" s="144"/>
      <c r="L25" s="149">
        <f>+DATE(1922,3,22)</f>
        <v>8117</v>
      </c>
      <c r="M25" s="144"/>
      <c r="N25" s="147">
        <v>8922</v>
      </c>
    </row>
    <row r="26" spans="2:14" ht="15.75" x14ac:dyDescent="0.25">
      <c r="B26" s="72" t="s">
        <v>143</v>
      </c>
      <c r="C26" t="s">
        <v>302</v>
      </c>
      <c r="D26" t="s">
        <v>122</v>
      </c>
      <c r="F26" s="175" t="s">
        <v>354</v>
      </c>
      <c r="H26" s="161"/>
      <c r="I26" s="144"/>
      <c r="J26" s="145">
        <f>DATE(1914,7,15)</f>
        <v>5310</v>
      </c>
      <c r="K26" s="144"/>
      <c r="L26" s="148"/>
      <c r="M26" s="144"/>
      <c r="N26" s="147"/>
    </row>
    <row r="27" spans="2:14" ht="15.75" x14ac:dyDescent="0.25">
      <c r="B27" s="72" t="s">
        <v>199</v>
      </c>
      <c r="C27" t="s">
        <v>82</v>
      </c>
      <c r="D27" t="s">
        <v>122</v>
      </c>
      <c r="F27">
        <v>1290</v>
      </c>
      <c r="H27" s="160" t="s">
        <v>82</v>
      </c>
      <c r="I27" s="144"/>
      <c r="J27" s="145"/>
      <c r="K27" s="144"/>
      <c r="L27" s="148"/>
      <c r="M27" s="144"/>
      <c r="N27" s="147"/>
    </row>
    <row r="28" spans="2:14" ht="15.75" x14ac:dyDescent="0.25">
      <c r="B28" s="72" t="s">
        <v>356</v>
      </c>
      <c r="C28" t="s">
        <v>303</v>
      </c>
      <c r="D28" t="s">
        <v>7</v>
      </c>
      <c r="F28" s="175" t="s">
        <v>355</v>
      </c>
      <c r="H28" s="160" t="s">
        <v>82</v>
      </c>
      <c r="I28" s="152"/>
      <c r="J28" s="153"/>
      <c r="K28" s="144"/>
      <c r="L28" s="148"/>
      <c r="M28" s="152"/>
      <c r="N28" s="147"/>
    </row>
    <row r="29" spans="2:14" ht="15.75" x14ac:dyDescent="0.25">
      <c r="B29" s="154" t="s">
        <v>357</v>
      </c>
      <c r="C29" t="s">
        <v>82</v>
      </c>
      <c r="D29" t="s">
        <v>122</v>
      </c>
      <c r="F29">
        <v>1289</v>
      </c>
      <c r="H29" s="143"/>
      <c r="I29" s="152"/>
      <c r="J29" s="153"/>
      <c r="K29" s="144"/>
      <c r="L29" s="148" t="s">
        <v>82</v>
      </c>
      <c r="M29" s="152"/>
      <c r="N29" s="147"/>
    </row>
    <row r="30" spans="2:14" ht="15.75" x14ac:dyDescent="0.25">
      <c r="B30" s="137" t="s">
        <v>317</v>
      </c>
      <c r="C30" t="s">
        <v>82</v>
      </c>
      <c r="D30" t="s">
        <v>122</v>
      </c>
      <c r="E30" s="157" t="s">
        <v>335</v>
      </c>
      <c r="F30" s="170" t="s">
        <v>353</v>
      </c>
      <c r="H30" s="143"/>
      <c r="I30" s="152"/>
      <c r="J30" s="145"/>
      <c r="K30" s="144"/>
      <c r="L30" s="149">
        <f>+DATE(1936,9,7)</f>
        <v>13400</v>
      </c>
      <c r="M30" s="144"/>
      <c r="N30" s="147"/>
    </row>
    <row r="31" spans="2:14" ht="15.75" x14ac:dyDescent="0.25">
      <c r="B31" s="71" t="s">
        <v>137</v>
      </c>
      <c r="C31" t="s">
        <v>304</v>
      </c>
      <c r="D31" t="s">
        <v>122</v>
      </c>
      <c r="F31" s="175" t="s">
        <v>354</v>
      </c>
      <c r="H31" s="143">
        <f>DATE(1924,7,2)</f>
        <v>8950</v>
      </c>
      <c r="I31" s="152"/>
      <c r="J31" s="153"/>
      <c r="K31" s="144"/>
      <c r="L31" s="148"/>
      <c r="M31" s="152"/>
      <c r="N31" s="147"/>
    </row>
    <row r="32" spans="2:14" ht="15.75" x14ac:dyDescent="0.25">
      <c r="B32" s="137" t="s">
        <v>160</v>
      </c>
      <c r="C32" t="s">
        <v>82</v>
      </c>
      <c r="D32" t="s">
        <v>122</v>
      </c>
      <c r="E32" s="157" t="s">
        <v>335</v>
      </c>
      <c r="F32" s="170" t="s">
        <v>353</v>
      </c>
      <c r="H32" s="143"/>
      <c r="I32" s="152"/>
      <c r="J32" s="145"/>
      <c r="K32" s="144"/>
      <c r="L32" s="149">
        <f>+DATE(1922,5,15)</f>
        <v>8171</v>
      </c>
      <c r="M32" s="144"/>
      <c r="N32" s="147">
        <v>9179</v>
      </c>
    </row>
    <row r="33" spans="2:14" ht="15.75" x14ac:dyDescent="0.25">
      <c r="B33" s="72" t="s">
        <v>144</v>
      </c>
      <c r="C33" t="s">
        <v>305</v>
      </c>
      <c r="D33" t="s">
        <v>122</v>
      </c>
      <c r="F33">
        <v>766</v>
      </c>
      <c r="H33" s="143"/>
      <c r="I33" s="152"/>
      <c r="J33" s="145">
        <f>DATE(1913,6,18)</f>
        <v>4918</v>
      </c>
      <c r="K33" s="144"/>
      <c r="L33" s="148"/>
      <c r="M33" s="152"/>
      <c r="N33" s="147"/>
    </row>
    <row r="34" spans="2:14" ht="15.75" x14ac:dyDescent="0.25">
      <c r="B34" s="72" t="s">
        <v>139</v>
      </c>
      <c r="C34" t="s">
        <v>82</v>
      </c>
      <c r="D34" t="s">
        <v>122</v>
      </c>
      <c r="F34">
        <v>1290</v>
      </c>
      <c r="H34" s="143"/>
      <c r="I34" s="152"/>
      <c r="J34" s="145"/>
      <c r="K34" s="144"/>
      <c r="L34" s="148"/>
      <c r="M34" s="152"/>
      <c r="N34" s="147"/>
    </row>
    <row r="35" spans="2:14" ht="15.75" x14ac:dyDescent="0.25">
      <c r="B35" s="137" t="s">
        <v>235</v>
      </c>
      <c r="C35" s="44" t="s">
        <v>82</v>
      </c>
      <c r="D35" t="s">
        <v>122</v>
      </c>
      <c r="E35" s="157" t="s">
        <v>335</v>
      </c>
      <c r="F35" s="170" t="s">
        <v>353</v>
      </c>
      <c r="H35" s="143"/>
      <c r="I35" s="152"/>
      <c r="J35" s="145"/>
      <c r="K35" s="144"/>
      <c r="L35" s="149">
        <f>+DATE(1936,9,6)</f>
        <v>13399</v>
      </c>
      <c r="M35" s="144"/>
      <c r="N35" s="147"/>
    </row>
    <row r="36" spans="2:14" ht="15.75" x14ac:dyDescent="0.25">
      <c r="B36" s="71" t="s">
        <v>146</v>
      </c>
      <c r="C36" s="44" t="s">
        <v>306</v>
      </c>
      <c r="D36" t="s">
        <v>122</v>
      </c>
      <c r="F36" s="175" t="s">
        <v>354</v>
      </c>
      <c r="H36" s="143">
        <f>+DATE(1923,9,8)</f>
        <v>8652</v>
      </c>
      <c r="I36" s="152"/>
      <c r="J36" s="145"/>
      <c r="K36" s="144"/>
      <c r="L36" s="148"/>
      <c r="M36" s="152"/>
      <c r="N36" s="147"/>
    </row>
    <row r="37" spans="2:14" ht="15.75" x14ac:dyDescent="0.25">
      <c r="B37" s="72" t="s">
        <v>147</v>
      </c>
      <c r="C37" t="s">
        <v>82</v>
      </c>
      <c r="D37" t="s">
        <v>122</v>
      </c>
      <c r="F37">
        <v>1290</v>
      </c>
      <c r="H37" s="143">
        <f>+DATE(1923,9,3)</f>
        <v>8647</v>
      </c>
      <c r="I37" s="152"/>
      <c r="J37" s="145"/>
      <c r="K37" s="144"/>
      <c r="L37" s="148"/>
      <c r="M37" s="152"/>
      <c r="N37" s="147"/>
    </row>
    <row r="38" spans="2:14" ht="15.75" x14ac:dyDescent="0.25">
      <c r="B38" s="71" t="s">
        <v>151</v>
      </c>
      <c r="C38" t="s">
        <v>82</v>
      </c>
      <c r="D38" t="s">
        <v>122</v>
      </c>
      <c r="E38" s="157" t="s">
        <v>335</v>
      </c>
      <c r="F38" s="170" t="s">
        <v>353</v>
      </c>
      <c r="H38" s="160" t="s">
        <v>82</v>
      </c>
      <c r="I38" s="152"/>
      <c r="J38" s="145"/>
      <c r="K38" s="144"/>
      <c r="L38" s="148"/>
      <c r="M38" s="152"/>
      <c r="N38" s="147"/>
    </row>
    <row r="39" spans="2:14" ht="15.75" x14ac:dyDescent="0.25">
      <c r="B39" s="137" t="s">
        <v>320</v>
      </c>
      <c r="C39" s="44" t="s">
        <v>82</v>
      </c>
      <c r="D39" t="s">
        <v>122</v>
      </c>
      <c r="E39" s="157" t="s">
        <v>335</v>
      </c>
      <c r="F39" s="170" t="s">
        <v>353</v>
      </c>
      <c r="H39" s="143"/>
      <c r="I39" s="152"/>
      <c r="J39" s="145"/>
      <c r="K39" s="144"/>
      <c r="L39" s="148" t="s">
        <v>82</v>
      </c>
      <c r="M39" s="152"/>
      <c r="N39" s="147"/>
    </row>
    <row r="40" spans="2:14" ht="15.75" x14ac:dyDescent="0.25">
      <c r="B40" s="71" t="s">
        <v>152</v>
      </c>
      <c r="C40" t="s">
        <v>307</v>
      </c>
      <c r="D40" t="s">
        <v>122</v>
      </c>
      <c r="F40" s="175" t="s">
        <v>354</v>
      </c>
      <c r="H40" s="143">
        <f>+DATE(1928,9,4)</f>
        <v>10475</v>
      </c>
      <c r="I40" s="152"/>
      <c r="J40" s="145"/>
      <c r="K40" s="144"/>
      <c r="L40" s="148"/>
      <c r="M40" s="152"/>
      <c r="N40" s="147"/>
    </row>
    <row r="41" spans="2:14" ht="15.75" x14ac:dyDescent="0.25">
      <c r="B41" s="72" t="s">
        <v>148</v>
      </c>
      <c r="C41" t="s">
        <v>308</v>
      </c>
      <c r="D41" t="s">
        <v>7</v>
      </c>
      <c r="F41">
        <v>1275</v>
      </c>
      <c r="H41" s="160" t="s">
        <v>82</v>
      </c>
      <c r="I41" s="152"/>
      <c r="J41" s="145"/>
      <c r="K41" s="144"/>
      <c r="L41" s="148"/>
      <c r="M41" s="152"/>
      <c r="N41" s="147"/>
    </row>
    <row r="42" spans="2:14" ht="15.75" x14ac:dyDescent="0.25">
      <c r="C42" s="44"/>
      <c r="D42" s="44"/>
      <c r="E42" s="44"/>
      <c r="F42" s="44"/>
      <c r="G42" s="44"/>
      <c r="H42" s="144"/>
      <c r="I42" s="152"/>
      <c r="J42" s="155"/>
      <c r="K42" s="144"/>
      <c r="L42" s="150"/>
      <c r="M42" s="152"/>
      <c r="N42" s="144"/>
    </row>
    <row r="43" spans="2:14" ht="15.75" x14ac:dyDescent="0.25">
      <c r="C43" s="44"/>
      <c r="D43" s="44"/>
      <c r="E43" s="44"/>
      <c r="F43" s="44"/>
      <c r="G43" s="44"/>
      <c r="H43" s="141"/>
      <c r="I43" s="142"/>
      <c r="J43" s="156"/>
      <c r="K43" s="141"/>
      <c r="L43" s="44"/>
      <c r="M43" s="142"/>
      <c r="N43" s="141"/>
    </row>
    <row r="44" spans="2:14" ht="15.75" x14ac:dyDescent="0.25">
      <c r="B44" s="14"/>
      <c r="C44" s="14"/>
      <c r="D44" s="14"/>
      <c r="E44" s="14"/>
      <c r="F44" s="14"/>
      <c r="G44" s="14"/>
      <c r="H44" s="122"/>
      <c r="I44" s="51"/>
      <c r="J44" s="123"/>
      <c r="K44" s="14"/>
      <c r="L44" s="123"/>
      <c r="M44" s="51"/>
      <c r="N44" s="122"/>
    </row>
    <row r="45" spans="2:14" ht="15.75" x14ac:dyDescent="0.25">
      <c r="G45" s="44"/>
      <c r="H45" s="82"/>
      <c r="I45" s="80"/>
      <c r="J45" s="81"/>
      <c r="K45" s="44"/>
      <c r="L45" s="44"/>
      <c r="M45" s="80"/>
      <c r="N45" s="82"/>
    </row>
    <row r="46" spans="2:14" ht="15.75" x14ac:dyDescent="0.25">
      <c r="B46" s="130" t="s">
        <v>322</v>
      </c>
      <c r="C46" s="14"/>
      <c r="D46" s="14"/>
      <c r="E46" s="14"/>
      <c r="F46" s="14"/>
      <c r="G46" s="14"/>
      <c r="H46" s="129" t="s">
        <v>347</v>
      </c>
      <c r="I46" s="51"/>
      <c r="J46" s="123"/>
      <c r="K46" s="14"/>
      <c r="L46" s="14"/>
      <c r="M46" s="51"/>
      <c r="N46" s="122"/>
    </row>
    <row r="47" spans="2:14" ht="15.75" x14ac:dyDescent="0.25">
      <c r="B47" s="14" t="s">
        <v>323</v>
      </c>
      <c r="C47" s="14"/>
      <c r="D47" s="14"/>
      <c r="E47" s="14"/>
      <c r="F47" s="14"/>
      <c r="G47" s="14"/>
      <c r="H47" s="129" t="s">
        <v>327</v>
      </c>
      <c r="I47" s="51"/>
      <c r="J47" s="123"/>
      <c r="K47" s="14"/>
      <c r="L47" s="14"/>
      <c r="M47" s="51"/>
      <c r="N47" s="122"/>
    </row>
    <row r="48" spans="2:14" ht="15.75" x14ac:dyDescent="0.25">
      <c r="B48" s="14" t="s">
        <v>324</v>
      </c>
      <c r="C48" s="14" t="s">
        <v>325</v>
      </c>
      <c r="D48" s="14"/>
      <c r="E48" s="14"/>
      <c r="F48" s="14"/>
      <c r="G48" s="14"/>
      <c r="H48" s="122" t="s">
        <v>326</v>
      </c>
      <c r="I48" s="51"/>
      <c r="J48" s="123"/>
      <c r="K48" s="14"/>
      <c r="L48" s="14"/>
      <c r="M48" s="51"/>
      <c r="N48" s="122"/>
    </row>
    <row r="49" spans="2:14" ht="15.75" x14ac:dyDescent="0.25">
      <c r="B49" s="207" t="s">
        <v>328</v>
      </c>
      <c r="C49" s="207"/>
      <c r="D49" s="207"/>
      <c r="E49" s="169"/>
      <c r="F49" s="169"/>
      <c r="G49" s="14"/>
      <c r="H49" s="122"/>
      <c r="I49" s="51"/>
      <c r="J49" s="123"/>
      <c r="K49" s="14"/>
      <c r="L49" s="14"/>
      <c r="M49" s="51"/>
      <c r="N49" s="122"/>
    </row>
    <row r="50" spans="2:14" ht="15.75" x14ac:dyDescent="0.25">
      <c r="B50" s="207"/>
      <c r="C50" s="207"/>
      <c r="D50" s="207"/>
      <c r="E50" s="169"/>
      <c r="F50" s="169"/>
      <c r="G50" s="14"/>
      <c r="H50" s="129" t="s">
        <v>329</v>
      </c>
      <c r="I50" s="51"/>
      <c r="J50" s="123"/>
      <c r="K50" s="14"/>
      <c r="L50" s="14"/>
      <c r="M50" s="51"/>
      <c r="N50" s="122"/>
    </row>
    <row r="51" spans="2:14" ht="15.75" x14ac:dyDescent="0.25">
      <c r="B51" s="158" t="s">
        <v>335</v>
      </c>
      <c r="C51" t="s">
        <v>336</v>
      </c>
    </row>
  </sheetData>
  <mergeCells count="4">
    <mergeCell ref="B49:D50"/>
    <mergeCell ref="J1:K1"/>
    <mergeCell ref="H4:J4"/>
    <mergeCell ref="L4:N4"/>
  </mergeCells>
  <hyperlinks>
    <hyperlink ref="H47" r:id="rId1" display="../../Downloads/atsf-cs-conductor-car-report-12-11-1936-to-5-25-1937.pdf" xr:uid="{4D8882D2-4B69-449F-854D-C8C63DA21AEC}"/>
    <hyperlink ref="H50" r:id="rId2" display="../../Downloads/Railway_Employee_Records_for_Colorado-Volume_III.pdf" xr:uid="{B2ADF55A-F04E-4604-AB7A-5F68387D7116}"/>
    <hyperlink ref="H46" r:id="rId3" xr:uid="{DAE4E57D-890B-4B8E-9A29-882924F29A01}"/>
  </hyperlink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B651-3BD1-4767-B4B5-1F9FFA29D99B}">
  <dimension ref="A1:I7"/>
  <sheetViews>
    <sheetView workbookViewId="0">
      <selection activeCell="K11" sqref="K11"/>
    </sheetView>
  </sheetViews>
  <sheetFormatPr defaultRowHeight="15" x14ac:dyDescent="0.25"/>
  <sheetData>
    <row r="1" spans="1:9" ht="18.75" x14ac:dyDescent="0.3">
      <c r="A1" s="188" t="s">
        <v>94</v>
      </c>
    </row>
    <row r="5" spans="1:9" x14ac:dyDescent="0.25">
      <c r="B5" t="s">
        <v>68</v>
      </c>
      <c r="D5" s="18" t="s">
        <v>95</v>
      </c>
      <c r="F5" s="18"/>
      <c r="G5" s="18" t="s">
        <v>417</v>
      </c>
      <c r="H5" s="18"/>
      <c r="I5" s="18"/>
    </row>
    <row r="7" spans="1:9" x14ac:dyDescent="0.25">
      <c r="B7" t="s">
        <v>69</v>
      </c>
      <c r="D7" s="18" t="s">
        <v>95</v>
      </c>
      <c r="E7" s="18"/>
      <c r="F7" s="18"/>
      <c r="G7" s="18" t="s">
        <v>416</v>
      </c>
      <c r="H7" s="18"/>
      <c r="I7" s="18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F148-48BC-40D3-95D8-662AB3FFB2F0}">
  <dimension ref="B3:D17"/>
  <sheetViews>
    <sheetView workbookViewId="0">
      <selection activeCell="B7" sqref="B7:C7"/>
    </sheetView>
  </sheetViews>
  <sheetFormatPr defaultRowHeight="15" x14ac:dyDescent="0.25"/>
  <sheetData>
    <row r="3" spans="2:4" x14ac:dyDescent="0.25">
      <c r="B3" s="17" t="s">
        <v>67</v>
      </c>
      <c r="C3" s="17"/>
      <c r="D3" s="17"/>
    </row>
    <row r="5" spans="2:4" x14ac:dyDescent="0.25">
      <c r="B5" s="35">
        <v>4081</v>
      </c>
      <c r="C5" t="s">
        <v>53</v>
      </c>
    </row>
    <row r="6" spans="2:4" x14ac:dyDescent="0.25">
      <c r="B6" s="16"/>
    </row>
    <row r="7" spans="2:4" x14ac:dyDescent="0.25">
      <c r="B7" s="95">
        <v>4075</v>
      </c>
      <c r="C7" t="s">
        <v>190</v>
      </c>
    </row>
    <row r="8" spans="2:4" x14ac:dyDescent="0.25">
      <c r="B8" s="68">
        <v>4072</v>
      </c>
      <c r="C8" t="s">
        <v>132</v>
      </c>
    </row>
    <row r="10" spans="2:4" x14ac:dyDescent="0.25">
      <c r="B10" s="67">
        <v>4051</v>
      </c>
      <c r="C10" t="s">
        <v>131</v>
      </c>
    </row>
    <row r="12" spans="2:4" x14ac:dyDescent="0.25">
      <c r="B12" s="36">
        <v>4032</v>
      </c>
      <c r="C12" t="s">
        <v>63</v>
      </c>
    </row>
    <row r="13" spans="2:4" x14ac:dyDescent="0.25">
      <c r="B13" s="16"/>
    </row>
    <row r="14" spans="2:4" x14ac:dyDescent="0.25">
      <c r="B14" s="37">
        <v>4013</v>
      </c>
      <c r="C14" t="s">
        <v>55</v>
      </c>
    </row>
    <row r="15" spans="2:4" x14ac:dyDescent="0.25">
      <c r="B15" s="38">
        <v>4009</v>
      </c>
      <c r="C15" t="s">
        <v>54</v>
      </c>
    </row>
    <row r="16" spans="2:4" x14ac:dyDescent="0.25">
      <c r="B16" s="34"/>
    </row>
    <row r="17" spans="2:3" x14ac:dyDescent="0.25">
      <c r="B17" s="39">
        <v>3964</v>
      </c>
      <c r="C17" t="s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B972-22BE-4921-B430-2FE67BD03B9F}">
  <dimension ref="A1:U112"/>
  <sheetViews>
    <sheetView workbookViewId="0">
      <selection activeCell="M26" sqref="M26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  <col min="13" max="13" width="22.7109375" bestFit="1" customWidth="1"/>
    <col min="20" max="20" width="16.42578125" customWidth="1"/>
  </cols>
  <sheetData>
    <row r="1" spans="2:21" ht="18.75" x14ac:dyDescent="0.3">
      <c r="B1" s="19" t="s">
        <v>3</v>
      </c>
      <c r="E1" s="14" t="s">
        <v>155</v>
      </c>
      <c r="F1" s="14"/>
    </row>
    <row r="2" spans="2:21" x14ac:dyDescent="0.25">
      <c r="Q2" s="65"/>
    </row>
    <row r="3" spans="2:21" ht="15.75" x14ac:dyDescent="0.25">
      <c r="B3" t="s">
        <v>70</v>
      </c>
      <c r="E3" s="212">
        <f>DATE(1936,12,10)</f>
        <v>13494</v>
      </c>
      <c r="F3" s="212"/>
      <c r="G3" s="212"/>
      <c r="H3" s="212"/>
      <c r="Q3" s="65"/>
    </row>
    <row r="4" spans="2:21" x14ac:dyDescent="0.25">
      <c r="E4" s="20"/>
      <c r="F4" s="20"/>
      <c r="Q4" s="65"/>
    </row>
    <row r="5" spans="2:21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  <c r="Q5" s="65"/>
    </row>
    <row r="6" spans="2:21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  <c r="Q6" s="65"/>
    </row>
    <row r="7" spans="2:21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P7" s="44"/>
      <c r="Q7" s="65"/>
      <c r="R7" s="44"/>
    </row>
    <row r="8" spans="2:21" ht="15.75" x14ac:dyDescent="0.25">
      <c r="B8" s="25" t="s">
        <v>11</v>
      </c>
      <c r="C8" s="25"/>
      <c r="D8" s="25"/>
      <c r="E8" s="52" t="s">
        <v>334</v>
      </c>
      <c r="F8" s="52"/>
      <c r="G8" s="28"/>
      <c r="H8" s="28"/>
      <c r="I8" s="28"/>
      <c r="J8" s="25" t="s">
        <v>82</v>
      </c>
      <c r="K8" s="28"/>
      <c r="L8" s="28"/>
      <c r="M8" s="25" t="s">
        <v>83</v>
      </c>
      <c r="N8" s="28"/>
      <c r="P8" s="44"/>
      <c r="Q8" s="65"/>
      <c r="R8" s="44"/>
    </row>
    <row r="9" spans="2:21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  <c r="P9" s="44"/>
      <c r="Q9" s="65"/>
      <c r="R9" s="44"/>
    </row>
    <row r="10" spans="2:21" x14ac:dyDescent="0.25">
      <c r="B10" s="25" t="s">
        <v>13</v>
      </c>
      <c r="C10" s="25"/>
      <c r="D10" s="25"/>
      <c r="E10" s="25" t="s">
        <v>117</v>
      </c>
      <c r="F10" s="25"/>
      <c r="G10" s="28"/>
      <c r="H10" s="28"/>
      <c r="I10" s="28"/>
      <c r="J10" s="213">
        <f>+DATE(1917,6,25)</f>
        <v>6386</v>
      </c>
      <c r="K10" s="213"/>
      <c r="L10" s="28"/>
      <c r="M10" s="25"/>
      <c r="N10" s="28"/>
      <c r="P10" s="44"/>
      <c r="Q10" s="82"/>
      <c r="R10" s="44"/>
      <c r="S10" s="44"/>
      <c r="T10" s="44"/>
      <c r="U10" s="44"/>
    </row>
    <row r="11" spans="2:21" x14ac:dyDescent="0.25">
      <c r="G11" s="18"/>
      <c r="H11" s="18"/>
      <c r="I11" s="18"/>
      <c r="J11" s="18"/>
      <c r="K11" s="18"/>
      <c r="L11" s="18"/>
      <c r="M11" s="18"/>
      <c r="N11" s="18"/>
      <c r="P11" s="44"/>
      <c r="Q11" s="65"/>
      <c r="R11" s="44"/>
      <c r="S11" s="44"/>
      <c r="T11" s="44"/>
      <c r="U11" s="44"/>
    </row>
    <row r="12" spans="2:21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  <c r="P12" s="44"/>
      <c r="Q12" s="65"/>
      <c r="R12" s="44"/>
      <c r="S12" s="44"/>
      <c r="T12" s="44"/>
      <c r="U12" s="44"/>
    </row>
    <row r="13" spans="2:21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  <c r="P13" s="44"/>
      <c r="Q13" s="65"/>
      <c r="R13" s="44"/>
      <c r="S13" s="44"/>
      <c r="T13" s="44"/>
      <c r="U13" s="44"/>
    </row>
    <row r="14" spans="2:21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  <c r="P14" s="44"/>
      <c r="Q14" s="44"/>
      <c r="R14" s="117"/>
      <c r="S14" s="117"/>
      <c r="T14" s="44"/>
      <c r="U14" s="44"/>
    </row>
    <row r="15" spans="2:21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214">
        <f>+DATE(1916,11,28)</f>
        <v>6177</v>
      </c>
      <c r="K15" s="214"/>
      <c r="L15" s="214"/>
      <c r="M15" s="214">
        <v>7746</v>
      </c>
      <c r="N15" s="214"/>
      <c r="P15" s="44"/>
      <c r="Q15" s="65"/>
      <c r="R15" s="44"/>
      <c r="S15" s="44"/>
      <c r="T15" s="44"/>
      <c r="U15" s="44"/>
    </row>
    <row r="16" spans="2:21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  <c r="P16" s="44"/>
      <c r="Q16" s="65"/>
      <c r="R16" s="44"/>
      <c r="S16" s="44"/>
      <c r="T16" s="44"/>
      <c r="U16" s="44"/>
    </row>
    <row r="17" spans="2:21" x14ac:dyDescent="0.25">
      <c r="B17" s="30" t="s">
        <v>17</v>
      </c>
      <c r="C17" s="30"/>
      <c r="D17" s="30"/>
      <c r="E17" s="30" t="s">
        <v>255</v>
      </c>
      <c r="F17" s="30"/>
      <c r="G17" s="31"/>
      <c r="H17" s="31"/>
      <c r="I17" s="31"/>
      <c r="J17" s="214">
        <f>+DATE(1920,5,3)</f>
        <v>7429</v>
      </c>
      <c r="K17" s="214"/>
      <c r="L17" s="31"/>
      <c r="M17" s="214">
        <v>8290</v>
      </c>
      <c r="N17" s="214"/>
      <c r="P17" s="44"/>
      <c r="Q17" s="65"/>
      <c r="R17" s="44"/>
      <c r="S17" s="44"/>
      <c r="T17" s="44"/>
      <c r="U17" s="44"/>
    </row>
    <row r="18" spans="2:21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  <c r="P18" s="44"/>
      <c r="Q18" s="65"/>
      <c r="R18" s="44"/>
      <c r="S18" s="44"/>
      <c r="T18" s="44"/>
      <c r="U18" s="44"/>
    </row>
    <row r="19" spans="2:21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214">
        <f>+DATE(1936,6,29)</f>
        <v>13330</v>
      </c>
      <c r="K19" s="214"/>
      <c r="L19" s="31"/>
      <c r="M19" s="31"/>
      <c r="N19" s="31"/>
      <c r="P19" s="44"/>
      <c r="Q19" s="65"/>
      <c r="R19" s="44"/>
      <c r="S19" s="44"/>
      <c r="T19" s="44"/>
      <c r="U19" s="44"/>
    </row>
    <row r="20" spans="2:21" x14ac:dyDescent="0.25">
      <c r="G20" s="18"/>
      <c r="H20" s="18"/>
      <c r="I20" s="18"/>
      <c r="J20" s="18"/>
      <c r="K20" s="18"/>
      <c r="L20" s="18"/>
      <c r="M20" s="18"/>
      <c r="N20" s="18"/>
      <c r="P20" s="44"/>
      <c r="Q20" s="65"/>
      <c r="R20" s="44"/>
      <c r="S20" s="44"/>
      <c r="T20" s="44"/>
      <c r="U20" s="44"/>
    </row>
    <row r="21" spans="2:21" ht="15.75" x14ac:dyDescent="0.25">
      <c r="B21" s="21" t="s">
        <v>25</v>
      </c>
      <c r="C21" s="21"/>
      <c r="D21" s="21"/>
      <c r="E21" s="84" t="s">
        <v>253</v>
      </c>
      <c r="F21" s="84"/>
      <c r="G21" s="79"/>
      <c r="H21" s="79"/>
      <c r="I21" s="79"/>
      <c r="J21" s="79"/>
      <c r="K21" s="18"/>
      <c r="L21" s="18"/>
      <c r="M21" s="18"/>
      <c r="N21" s="18"/>
      <c r="P21" s="44"/>
      <c r="Q21" s="65"/>
      <c r="R21" s="44"/>
      <c r="S21" s="44"/>
      <c r="T21" s="44"/>
      <c r="U21" s="44"/>
    </row>
    <row r="22" spans="2:21" x14ac:dyDescent="0.25">
      <c r="G22" s="18"/>
      <c r="H22" s="18"/>
      <c r="I22" s="18"/>
      <c r="J22" s="18"/>
      <c r="K22" s="18"/>
      <c r="L22" s="18"/>
      <c r="M22" s="18"/>
      <c r="N22" s="18"/>
      <c r="P22" s="44"/>
      <c r="Q22" s="65"/>
      <c r="R22" s="44"/>
      <c r="S22" s="44"/>
      <c r="T22" s="44"/>
      <c r="U22" s="44"/>
    </row>
    <row r="23" spans="2:21" x14ac:dyDescent="0.25">
      <c r="B23" t="s">
        <v>26</v>
      </c>
      <c r="E23" t="s">
        <v>27</v>
      </c>
      <c r="G23" s="18"/>
      <c r="H23" s="215">
        <v>13494</v>
      </c>
      <c r="I23" s="215"/>
      <c r="J23" s="215"/>
      <c r="K23" s="215"/>
      <c r="L23" s="215"/>
      <c r="M23" s="176">
        <v>0.99791666666666667</v>
      </c>
      <c r="N23" s="18"/>
      <c r="Q23" s="65"/>
    </row>
    <row r="24" spans="2:21" x14ac:dyDescent="0.25">
      <c r="G24" s="18"/>
      <c r="H24" s="18"/>
      <c r="I24" s="18"/>
      <c r="K24" s="18"/>
      <c r="L24" s="18"/>
      <c r="M24" s="112"/>
      <c r="N24" s="18"/>
      <c r="Q24" s="65"/>
    </row>
    <row r="25" spans="2:21" x14ac:dyDescent="0.25">
      <c r="B25" t="s">
        <v>28</v>
      </c>
      <c r="E25" t="s">
        <v>359</v>
      </c>
      <c r="G25" s="18"/>
      <c r="H25" s="215">
        <v>13494</v>
      </c>
      <c r="I25" s="215"/>
      <c r="J25" s="215"/>
      <c r="K25" s="215"/>
      <c r="L25" s="215"/>
      <c r="M25" s="176">
        <v>0.20486111111111113</v>
      </c>
      <c r="N25" s="18"/>
      <c r="Q25" s="65"/>
    </row>
    <row r="26" spans="2:21" x14ac:dyDescent="0.25">
      <c r="G26" s="18"/>
      <c r="H26" s="18"/>
      <c r="I26" s="18"/>
      <c r="J26" s="18"/>
      <c r="K26" s="18"/>
      <c r="L26" s="18"/>
      <c r="M26" s="18"/>
      <c r="N26" s="18"/>
      <c r="Q26" s="65"/>
    </row>
    <row r="27" spans="2:21" x14ac:dyDescent="0.25">
      <c r="B27" t="s">
        <v>23</v>
      </c>
      <c r="E27" t="s">
        <v>257</v>
      </c>
      <c r="G27" s="18"/>
      <c r="H27" s="18"/>
      <c r="I27" s="18"/>
      <c r="J27" s="18"/>
      <c r="K27" s="18"/>
      <c r="L27" s="18"/>
      <c r="M27" s="18"/>
      <c r="N27" s="18"/>
      <c r="Q27" s="65"/>
    </row>
    <row r="28" spans="2:21" x14ac:dyDescent="0.25">
      <c r="Q28" s="44"/>
    </row>
    <row r="29" spans="2:21" x14ac:dyDescent="0.25">
      <c r="B29" t="s">
        <v>24</v>
      </c>
      <c r="E29" t="s">
        <v>256</v>
      </c>
      <c r="H29" s="18"/>
      <c r="I29" s="18"/>
      <c r="J29" s="18"/>
      <c r="K29" s="18"/>
      <c r="L29" s="18"/>
    </row>
    <row r="31" spans="2:21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20" x14ac:dyDescent="0.25">
      <c r="B33" s="107" t="s">
        <v>31</v>
      </c>
      <c r="C33" s="107" t="s">
        <v>32</v>
      </c>
      <c r="E33" s="4" t="s">
        <v>41</v>
      </c>
      <c r="F33" s="115" t="s">
        <v>290</v>
      </c>
      <c r="H33" s="4" t="s">
        <v>40</v>
      </c>
      <c r="J33" s="3" t="s">
        <v>45</v>
      </c>
      <c r="L33" s="206" t="s">
        <v>50</v>
      </c>
      <c r="M33" s="206"/>
    </row>
    <row r="34" spans="1:20" x14ac:dyDescent="0.25">
      <c r="F34" s="121" t="s">
        <v>291</v>
      </c>
      <c r="J34" s="107" t="s">
        <v>46</v>
      </c>
      <c r="L34" s="107" t="s">
        <v>9</v>
      </c>
      <c r="M34" s="107" t="s">
        <v>10</v>
      </c>
      <c r="O34" s="106" t="s">
        <v>81</v>
      </c>
    </row>
    <row r="35" spans="1:20" x14ac:dyDescent="0.25">
      <c r="A35" s="44"/>
      <c r="J35" s="107"/>
      <c r="L35" s="3"/>
      <c r="M35" s="3"/>
    </row>
    <row r="36" spans="1:20" x14ac:dyDescent="0.25">
      <c r="A36" s="7">
        <v>2</v>
      </c>
      <c r="B36" s="3" t="s">
        <v>258</v>
      </c>
      <c r="C36">
        <v>10091</v>
      </c>
      <c r="E36" t="s">
        <v>251</v>
      </c>
      <c r="F36" s="3" t="s">
        <v>282</v>
      </c>
      <c r="H36" s="89" t="s">
        <v>269</v>
      </c>
      <c r="J36" s="3">
        <v>417</v>
      </c>
      <c r="L36" s="11">
        <v>4081</v>
      </c>
      <c r="M36" s="39">
        <v>3964</v>
      </c>
      <c r="O36" s="7"/>
      <c r="P36" s="14" t="s">
        <v>65</v>
      </c>
      <c r="Q36" s="14"/>
      <c r="R36" s="14"/>
    </row>
    <row r="37" spans="1:20" x14ac:dyDescent="0.25">
      <c r="A37" s="7">
        <v>3</v>
      </c>
      <c r="B37" s="3" t="s">
        <v>207</v>
      </c>
      <c r="C37">
        <v>51769</v>
      </c>
      <c r="E37" t="s">
        <v>251</v>
      </c>
      <c r="F37" s="3" t="s">
        <v>282</v>
      </c>
      <c r="H37" s="117" t="s">
        <v>270</v>
      </c>
      <c r="J37" s="89" t="s">
        <v>171</v>
      </c>
      <c r="L37" s="11">
        <v>4081</v>
      </c>
      <c r="M37" s="39">
        <v>3964</v>
      </c>
    </row>
    <row r="38" spans="1:20" x14ac:dyDescent="0.25">
      <c r="A38" s="7">
        <v>4</v>
      </c>
      <c r="B38" s="3" t="s">
        <v>248</v>
      </c>
      <c r="C38">
        <v>3958</v>
      </c>
      <c r="E38" t="s">
        <v>251</v>
      </c>
      <c r="F38" s="3" t="s">
        <v>282</v>
      </c>
      <c r="H38" s="117" t="s">
        <v>271</v>
      </c>
      <c r="J38" s="89" t="s">
        <v>171</v>
      </c>
      <c r="L38" s="11">
        <v>4081</v>
      </c>
      <c r="M38" s="39">
        <v>3964</v>
      </c>
      <c r="O38" s="8"/>
      <c r="P38" s="15" t="s">
        <v>66</v>
      </c>
      <c r="Q38" s="15"/>
      <c r="R38" s="15"/>
    </row>
    <row r="39" spans="1:20" x14ac:dyDescent="0.25">
      <c r="A39" s="7">
        <v>5</v>
      </c>
      <c r="B39" s="3" t="s">
        <v>248</v>
      </c>
      <c r="C39">
        <v>3951</v>
      </c>
      <c r="E39" t="s">
        <v>251</v>
      </c>
      <c r="F39" s="3" t="s">
        <v>282</v>
      </c>
      <c r="H39" s="117" t="s">
        <v>271</v>
      </c>
      <c r="J39" s="3">
        <v>417</v>
      </c>
      <c r="L39" s="11">
        <v>4081</v>
      </c>
      <c r="M39" s="39">
        <v>3964</v>
      </c>
    </row>
    <row r="40" spans="1:20" x14ac:dyDescent="0.25">
      <c r="A40" s="7">
        <v>6</v>
      </c>
      <c r="B40" s="3" t="s">
        <v>34</v>
      </c>
      <c r="C40">
        <v>81280</v>
      </c>
      <c r="E40" t="s">
        <v>44</v>
      </c>
      <c r="F40" s="3" t="s">
        <v>281</v>
      </c>
      <c r="H40" s="117" t="s">
        <v>272</v>
      </c>
      <c r="J40" s="3">
        <v>330</v>
      </c>
      <c r="L40" s="11">
        <v>4081</v>
      </c>
      <c r="M40" s="39">
        <v>3964</v>
      </c>
      <c r="O40" s="34" t="s">
        <v>47</v>
      </c>
      <c r="P40" t="s">
        <v>79</v>
      </c>
    </row>
    <row r="41" spans="1:20" x14ac:dyDescent="0.25">
      <c r="A41" s="7">
        <v>7</v>
      </c>
      <c r="B41" s="3" t="s">
        <v>34</v>
      </c>
      <c r="C41">
        <v>83418</v>
      </c>
      <c r="E41" t="s">
        <v>44</v>
      </c>
      <c r="F41" s="3" t="s">
        <v>281</v>
      </c>
      <c r="H41" s="117" t="s">
        <v>272</v>
      </c>
      <c r="J41" s="3">
        <v>330</v>
      </c>
      <c r="L41" s="11">
        <v>4081</v>
      </c>
      <c r="M41" s="39">
        <v>3964</v>
      </c>
    </row>
    <row r="42" spans="1:20" x14ac:dyDescent="0.25">
      <c r="A42" s="7">
        <v>8</v>
      </c>
      <c r="B42" s="3" t="s">
        <v>7</v>
      </c>
      <c r="C42">
        <v>16825</v>
      </c>
      <c r="E42" t="s">
        <v>44</v>
      </c>
      <c r="F42" s="3" t="s">
        <v>281</v>
      </c>
      <c r="H42" s="117" t="s">
        <v>272</v>
      </c>
      <c r="J42" s="3">
        <v>330</v>
      </c>
      <c r="L42" s="11">
        <v>4081</v>
      </c>
      <c r="M42" s="39">
        <v>3964</v>
      </c>
      <c r="O42" s="17" t="s">
        <v>67</v>
      </c>
      <c r="P42" s="17"/>
      <c r="Q42" s="17"/>
    </row>
    <row r="43" spans="1:20" x14ac:dyDescent="0.25">
      <c r="A43" s="7">
        <v>9</v>
      </c>
      <c r="B43" s="3" t="s">
        <v>259</v>
      </c>
      <c r="C43">
        <v>7714</v>
      </c>
      <c r="E43" t="s">
        <v>251</v>
      </c>
      <c r="F43" s="3" t="s">
        <v>282</v>
      </c>
      <c r="H43" s="117" t="s">
        <v>292</v>
      </c>
      <c r="J43" s="3">
        <v>316</v>
      </c>
      <c r="L43" s="11">
        <v>4081</v>
      </c>
      <c r="M43" s="39">
        <v>3964</v>
      </c>
      <c r="T43" t="s">
        <v>273</v>
      </c>
    </row>
    <row r="44" spans="1:20" x14ac:dyDescent="0.25">
      <c r="A44" s="7">
        <v>10</v>
      </c>
      <c r="B44" s="3" t="s">
        <v>207</v>
      </c>
      <c r="C44">
        <v>20066</v>
      </c>
      <c r="E44" t="s">
        <v>251</v>
      </c>
      <c r="F44" s="3" t="s">
        <v>282</v>
      </c>
      <c r="H44" s="117" t="s">
        <v>292</v>
      </c>
      <c r="J44" s="3">
        <v>417</v>
      </c>
      <c r="L44" s="11">
        <v>4081</v>
      </c>
      <c r="M44" s="39">
        <v>3964</v>
      </c>
      <c r="O44" s="35">
        <v>4081</v>
      </c>
      <c r="P44" t="s">
        <v>53</v>
      </c>
    </row>
    <row r="45" spans="1:20" x14ac:dyDescent="0.25">
      <c r="A45" s="7">
        <v>11</v>
      </c>
      <c r="B45" s="3" t="s">
        <v>207</v>
      </c>
      <c r="C45">
        <v>34627</v>
      </c>
      <c r="E45" t="s">
        <v>251</v>
      </c>
      <c r="F45" s="3" t="s">
        <v>282</v>
      </c>
      <c r="H45" s="117" t="s">
        <v>292</v>
      </c>
      <c r="J45" s="3">
        <v>417</v>
      </c>
      <c r="L45" s="11">
        <v>4081</v>
      </c>
      <c r="M45" s="39">
        <v>3964</v>
      </c>
      <c r="O45" s="88"/>
      <c r="P45" s="44"/>
      <c r="Q45" s="44"/>
    </row>
    <row r="46" spans="1:20" x14ac:dyDescent="0.25">
      <c r="A46" s="7">
        <v>12</v>
      </c>
      <c r="B46" s="3" t="s">
        <v>239</v>
      </c>
      <c r="C46">
        <v>58426</v>
      </c>
      <c r="F46" s="3" t="s">
        <v>279</v>
      </c>
      <c r="H46" s="117" t="s">
        <v>292</v>
      </c>
      <c r="J46" s="120" t="s">
        <v>171</v>
      </c>
      <c r="L46" s="11">
        <v>4081</v>
      </c>
      <c r="M46" s="39">
        <v>3964</v>
      </c>
      <c r="O46" s="39">
        <v>3964</v>
      </c>
      <c r="P46" t="s">
        <v>56</v>
      </c>
      <c r="Q46" s="44"/>
    </row>
    <row r="47" spans="1:20" x14ac:dyDescent="0.25">
      <c r="A47" s="7">
        <v>13</v>
      </c>
      <c r="B47" s="3" t="s">
        <v>217</v>
      </c>
      <c r="C47">
        <v>146005</v>
      </c>
      <c r="F47" s="3" t="s">
        <v>283</v>
      </c>
      <c r="H47" s="117" t="s">
        <v>252</v>
      </c>
      <c r="J47" s="120" t="s">
        <v>171</v>
      </c>
      <c r="L47" s="11">
        <v>4081</v>
      </c>
      <c r="M47" s="39">
        <v>3964</v>
      </c>
      <c r="O47" s="91"/>
      <c r="P47" s="44"/>
      <c r="Q47" s="44"/>
    </row>
    <row r="48" spans="1:20" x14ac:dyDescent="0.25">
      <c r="A48" s="7">
        <v>14</v>
      </c>
      <c r="B48" s="3" t="s">
        <v>260</v>
      </c>
      <c r="C48">
        <v>485</v>
      </c>
      <c r="E48" t="s">
        <v>289</v>
      </c>
      <c r="F48" s="3" t="s">
        <v>285</v>
      </c>
      <c r="H48" s="117" t="s">
        <v>292</v>
      </c>
      <c r="J48" s="120" t="s">
        <v>171</v>
      </c>
      <c r="L48" s="11">
        <v>4081</v>
      </c>
      <c r="M48" s="39">
        <v>3964</v>
      </c>
      <c r="O48" s="88"/>
      <c r="P48" s="44"/>
      <c r="Q48" s="44"/>
    </row>
    <row r="49" spans="1:20" x14ac:dyDescent="0.25">
      <c r="A49" s="7">
        <v>15</v>
      </c>
      <c r="B49" s="3" t="s">
        <v>164</v>
      </c>
      <c r="C49">
        <v>36717</v>
      </c>
      <c r="E49" s="44" t="s">
        <v>251</v>
      </c>
      <c r="F49" s="3" t="s">
        <v>282</v>
      </c>
      <c r="H49" s="117" t="s">
        <v>82</v>
      </c>
      <c r="J49" s="120" t="s">
        <v>171</v>
      </c>
      <c r="L49" s="11">
        <v>4081</v>
      </c>
      <c r="M49" s="39">
        <v>3964</v>
      </c>
      <c r="O49" s="88"/>
      <c r="P49" s="44"/>
      <c r="Q49" s="44"/>
    </row>
    <row r="50" spans="1:20" x14ac:dyDescent="0.25">
      <c r="A50" s="7">
        <v>16</v>
      </c>
      <c r="B50" s="3" t="s">
        <v>261</v>
      </c>
      <c r="C50">
        <v>63518</v>
      </c>
      <c r="E50" s="44" t="s">
        <v>251</v>
      </c>
      <c r="F50" s="3" t="s">
        <v>282</v>
      </c>
      <c r="H50" s="117" t="s">
        <v>277</v>
      </c>
      <c r="J50" s="120" t="s">
        <v>171</v>
      </c>
      <c r="L50" s="11">
        <v>4081</v>
      </c>
      <c r="M50" s="39">
        <v>3964</v>
      </c>
      <c r="O50" s="34"/>
    </row>
    <row r="51" spans="1:20" x14ac:dyDescent="0.25">
      <c r="A51" s="7">
        <v>17</v>
      </c>
      <c r="B51" s="3" t="s">
        <v>34</v>
      </c>
      <c r="C51">
        <v>91174</v>
      </c>
      <c r="E51" t="s">
        <v>287</v>
      </c>
      <c r="F51" s="3" t="s">
        <v>288</v>
      </c>
      <c r="H51" s="117" t="s">
        <v>286</v>
      </c>
      <c r="J51" s="65">
        <v>330</v>
      </c>
      <c r="L51" s="11">
        <v>4081</v>
      </c>
      <c r="M51" s="39">
        <v>3964</v>
      </c>
    </row>
    <row r="52" spans="1:20" x14ac:dyDescent="0.25">
      <c r="A52" s="7">
        <v>18</v>
      </c>
      <c r="B52" s="3" t="s">
        <v>262</v>
      </c>
      <c r="C52">
        <v>57108</v>
      </c>
      <c r="E52" t="s">
        <v>289</v>
      </c>
      <c r="F52" s="3" t="s">
        <v>285</v>
      </c>
      <c r="H52" s="65" t="s">
        <v>47</v>
      </c>
      <c r="J52" s="120" t="s">
        <v>171</v>
      </c>
      <c r="L52" s="11">
        <v>4081</v>
      </c>
      <c r="M52" s="39">
        <v>3964</v>
      </c>
    </row>
    <row r="53" spans="1:20" x14ac:dyDescent="0.25">
      <c r="A53" s="7">
        <f>1+A52</f>
        <v>19</v>
      </c>
      <c r="B53" s="3" t="s">
        <v>263</v>
      </c>
      <c r="C53">
        <v>75356</v>
      </c>
      <c r="E53" s="44" t="s">
        <v>251</v>
      </c>
      <c r="F53" s="3" t="s">
        <v>282</v>
      </c>
      <c r="H53" t="s">
        <v>284</v>
      </c>
      <c r="J53" s="3">
        <v>172</v>
      </c>
      <c r="L53" s="11">
        <v>4081</v>
      </c>
      <c r="M53" s="39">
        <v>3964</v>
      </c>
      <c r="O53" s="118"/>
      <c r="P53" s="118"/>
      <c r="Q53" s="44"/>
      <c r="R53" s="44"/>
      <c r="S53" s="44"/>
      <c r="T53" t="s">
        <v>44</v>
      </c>
    </row>
    <row r="54" spans="1:20" x14ac:dyDescent="0.25">
      <c r="A54" s="7">
        <f t="shared" ref="A54:A60" si="0">1+A53</f>
        <v>20</v>
      </c>
      <c r="B54" s="3" t="s">
        <v>264</v>
      </c>
      <c r="C54">
        <v>4166</v>
      </c>
      <c r="E54" s="44" t="s">
        <v>251</v>
      </c>
      <c r="F54" s="3" t="s">
        <v>282</v>
      </c>
      <c r="G54" s="44"/>
      <c r="H54" t="s">
        <v>284</v>
      </c>
      <c r="J54" s="3">
        <v>212</v>
      </c>
      <c r="L54" s="11">
        <v>4081</v>
      </c>
      <c r="M54" s="39">
        <v>3964</v>
      </c>
      <c r="O54" s="44"/>
      <c r="P54" s="44"/>
      <c r="Q54" s="44"/>
      <c r="R54" s="44"/>
      <c r="S54" s="44"/>
      <c r="T54" t="s">
        <v>44</v>
      </c>
    </row>
    <row r="55" spans="1:20" x14ac:dyDescent="0.25">
      <c r="A55" s="7">
        <f t="shared" si="0"/>
        <v>21</v>
      </c>
      <c r="B55" s="3" t="s">
        <v>38</v>
      </c>
      <c r="C55">
        <v>128344</v>
      </c>
      <c r="E55" t="s">
        <v>82</v>
      </c>
      <c r="F55" s="3" t="s">
        <v>283</v>
      </c>
      <c r="G55" s="44"/>
      <c r="H55" t="s">
        <v>82</v>
      </c>
      <c r="J55" s="120" t="s">
        <v>171</v>
      </c>
      <c r="L55" s="11">
        <v>4081</v>
      </c>
      <c r="M55" s="39">
        <v>3964</v>
      </c>
      <c r="O55" s="44"/>
      <c r="P55" s="44"/>
      <c r="Q55" s="44"/>
      <c r="R55" s="44"/>
      <c r="S55" s="44"/>
    </row>
    <row r="56" spans="1:20" x14ac:dyDescent="0.25">
      <c r="A56" s="7">
        <f t="shared" si="0"/>
        <v>22</v>
      </c>
      <c r="B56" s="3" t="s">
        <v>265</v>
      </c>
      <c r="C56">
        <v>113844</v>
      </c>
      <c r="E56" s="44" t="s">
        <v>278</v>
      </c>
      <c r="F56" s="65" t="s">
        <v>283</v>
      </c>
      <c r="G56" s="44"/>
      <c r="H56" t="s">
        <v>82</v>
      </c>
      <c r="J56" s="120" t="s">
        <v>171</v>
      </c>
      <c r="L56" s="11">
        <v>4081</v>
      </c>
      <c r="M56" s="39">
        <v>3964</v>
      </c>
      <c r="O56" s="44"/>
      <c r="P56" s="44"/>
      <c r="Q56" s="44"/>
      <c r="R56" s="44"/>
      <c r="S56" s="44"/>
      <c r="T56" t="s">
        <v>43</v>
      </c>
    </row>
    <row r="57" spans="1:20" x14ac:dyDescent="0.25">
      <c r="A57" s="7">
        <f t="shared" si="0"/>
        <v>23</v>
      </c>
      <c r="B57" s="65" t="s">
        <v>125</v>
      </c>
      <c r="C57" s="44">
        <v>276835</v>
      </c>
      <c r="D57" s="44"/>
      <c r="E57" t="s">
        <v>44</v>
      </c>
      <c r="F57" s="65" t="s">
        <v>281</v>
      </c>
      <c r="G57" s="44"/>
      <c r="H57" s="117" t="s">
        <v>33</v>
      </c>
      <c r="I57" s="44"/>
      <c r="J57" s="3">
        <v>123</v>
      </c>
      <c r="L57" s="11">
        <v>4081</v>
      </c>
      <c r="M57" s="39">
        <v>3964</v>
      </c>
      <c r="O57" s="44"/>
      <c r="P57" s="44"/>
      <c r="Q57" s="44"/>
      <c r="R57" s="44"/>
      <c r="S57" s="44"/>
      <c r="T57" t="s">
        <v>44</v>
      </c>
    </row>
    <row r="58" spans="1:20" x14ac:dyDescent="0.25">
      <c r="A58" s="7">
        <f t="shared" si="0"/>
        <v>24</v>
      </c>
      <c r="B58" s="3" t="s">
        <v>125</v>
      </c>
      <c r="C58">
        <v>279172</v>
      </c>
      <c r="E58" t="s">
        <v>44</v>
      </c>
      <c r="F58" s="65" t="s">
        <v>281</v>
      </c>
      <c r="H58" s="117" t="s">
        <v>33</v>
      </c>
      <c r="I58" s="44"/>
      <c r="J58" s="3">
        <v>123</v>
      </c>
      <c r="L58" s="11">
        <v>4081</v>
      </c>
      <c r="M58" s="39">
        <v>3964</v>
      </c>
      <c r="O58" s="44"/>
      <c r="P58" s="44"/>
      <c r="Q58" s="44"/>
      <c r="R58" s="44"/>
      <c r="S58" s="44"/>
    </row>
    <row r="59" spans="1:20" x14ac:dyDescent="0.25">
      <c r="A59" s="7">
        <f t="shared" si="0"/>
        <v>25</v>
      </c>
      <c r="B59" s="65" t="s">
        <v>266</v>
      </c>
      <c r="C59" s="44">
        <v>14184</v>
      </c>
      <c r="D59" s="44"/>
      <c r="E59" t="s">
        <v>44</v>
      </c>
      <c r="F59" s="65" t="s">
        <v>281</v>
      </c>
      <c r="G59" s="44"/>
      <c r="H59" s="117" t="s">
        <v>276</v>
      </c>
      <c r="I59" s="44"/>
      <c r="J59" s="120" t="s">
        <v>280</v>
      </c>
      <c r="L59" s="11">
        <v>4081</v>
      </c>
      <c r="M59" s="39">
        <v>3964</v>
      </c>
      <c r="O59" s="44"/>
      <c r="P59" s="44"/>
      <c r="Q59" s="44"/>
      <c r="R59" s="44"/>
      <c r="S59" s="44"/>
    </row>
    <row r="60" spans="1:20" x14ac:dyDescent="0.25">
      <c r="A60" s="7">
        <f t="shared" si="0"/>
        <v>26</v>
      </c>
      <c r="B60" s="65" t="s">
        <v>267</v>
      </c>
      <c r="C60" s="44">
        <v>89218</v>
      </c>
      <c r="D60" s="44"/>
      <c r="F60" s="65" t="s">
        <v>279</v>
      </c>
      <c r="G60" s="44"/>
      <c r="H60" s="44" t="s">
        <v>93</v>
      </c>
      <c r="I60" s="44"/>
      <c r="J60" s="120" t="s">
        <v>171</v>
      </c>
      <c r="L60" s="11">
        <v>4081</v>
      </c>
      <c r="M60" s="39">
        <v>3964</v>
      </c>
      <c r="O60" s="44"/>
      <c r="P60" s="44"/>
      <c r="Q60" s="44"/>
      <c r="R60" s="44"/>
      <c r="S60" s="44"/>
    </row>
    <row r="61" spans="1:20" x14ac:dyDescent="0.25">
      <c r="A61" s="7">
        <v>27</v>
      </c>
      <c r="B61" s="65" t="s">
        <v>217</v>
      </c>
      <c r="C61" s="44">
        <v>147471</v>
      </c>
      <c r="D61" s="44"/>
      <c r="E61" s="44" t="s">
        <v>278</v>
      </c>
      <c r="F61" s="65" t="s">
        <v>283</v>
      </c>
      <c r="G61" s="44"/>
      <c r="H61" s="44" t="s">
        <v>93</v>
      </c>
      <c r="I61" s="44"/>
      <c r="J61" s="120" t="s">
        <v>171</v>
      </c>
      <c r="K61" s="44"/>
      <c r="L61" s="11">
        <v>4081</v>
      </c>
      <c r="M61" s="39">
        <v>3964</v>
      </c>
    </row>
    <row r="62" spans="1:20" x14ac:dyDescent="0.25">
      <c r="A62" s="7">
        <v>28</v>
      </c>
      <c r="B62" s="65" t="s">
        <v>268</v>
      </c>
      <c r="C62" s="44">
        <v>93205</v>
      </c>
      <c r="D62" s="44"/>
      <c r="E62" s="44" t="s">
        <v>251</v>
      </c>
      <c r="F62" s="65" t="s">
        <v>282</v>
      </c>
      <c r="G62" s="44"/>
      <c r="H62" s="117" t="s">
        <v>277</v>
      </c>
      <c r="I62" s="44"/>
      <c r="J62" s="120" t="s">
        <v>171</v>
      </c>
      <c r="K62" s="44"/>
      <c r="L62" s="11">
        <v>4081</v>
      </c>
      <c r="M62" s="39">
        <v>3964</v>
      </c>
    </row>
    <row r="63" spans="1:20" x14ac:dyDescent="0.25">
      <c r="A63" s="44"/>
      <c r="B63" s="65"/>
      <c r="C63" s="44"/>
      <c r="D63" s="44"/>
      <c r="E63" s="44"/>
      <c r="F63" s="65"/>
      <c r="G63" s="44"/>
      <c r="H63" s="44"/>
      <c r="I63" s="44"/>
      <c r="J63" s="65"/>
      <c r="K63" s="44"/>
      <c r="L63" s="65"/>
      <c r="M63" s="88"/>
      <c r="N63" s="44"/>
    </row>
    <row r="64" spans="1:20" x14ac:dyDescent="0.25">
      <c r="A64" s="7">
        <v>29</v>
      </c>
      <c r="B64" s="65" t="s">
        <v>261</v>
      </c>
      <c r="C64" s="44">
        <v>61635</v>
      </c>
      <c r="D64" s="44"/>
      <c r="E64" s="44" t="s">
        <v>251</v>
      </c>
      <c r="F64" s="65" t="s">
        <v>282</v>
      </c>
      <c r="G64" s="44"/>
      <c r="H64" s="117" t="s">
        <v>277</v>
      </c>
      <c r="I64" s="44"/>
      <c r="J64" s="120" t="s">
        <v>171</v>
      </c>
      <c r="K64" s="44"/>
      <c r="L64" s="11">
        <v>4081</v>
      </c>
      <c r="M64" s="39">
        <v>3964</v>
      </c>
    </row>
    <row r="65" spans="1:20" x14ac:dyDescent="0.25">
      <c r="A65" s="7">
        <v>30</v>
      </c>
      <c r="B65" s="65" t="s">
        <v>207</v>
      </c>
      <c r="C65" s="44">
        <v>33085</v>
      </c>
      <c r="D65" s="44"/>
      <c r="E65" s="44" t="s">
        <v>251</v>
      </c>
      <c r="F65" s="65" t="s">
        <v>282</v>
      </c>
      <c r="G65" s="44"/>
      <c r="H65" s="117" t="s">
        <v>277</v>
      </c>
      <c r="I65" s="44"/>
      <c r="J65" s="120" t="s">
        <v>171</v>
      </c>
      <c r="K65" s="44"/>
      <c r="L65" s="11">
        <v>4081</v>
      </c>
      <c r="M65" s="39">
        <v>3964</v>
      </c>
    </row>
    <row r="66" spans="1:20" x14ac:dyDescent="0.25">
      <c r="A66" s="8">
        <v>31</v>
      </c>
      <c r="B66" s="65" t="s">
        <v>124</v>
      </c>
      <c r="C66" s="44">
        <v>82308</v>
      </c>
      <c r="D66" s="44"/>
      <c r="E66" s="44" t="s">
        <v>278</v>
      </c>
      <c r="F66" s="65" t="s">
        <v>283</v>
      </c>
      <c r="G66" s="44"/>
      <c r="H66" s="44" t="s">
        <v>93</v>
      </c>
      <c r="I66" s="44"/>
      <c r="J66" s="65">
        <v>1340</v>
      </c>
      <c r="K66" s="44"/>
      <c r="L66" s="11">
        <v>4081</v>
      </c>
      <c r="M66" s="39">
        <v>3964</v>
      </c>
    </row>
    <row r="67" spans="1:20" x14ac:dyDescent="0.25">
      <c r="A67" s="8">
        <v>32</v>
      </c>
      <c r="B67" s="65" t="s">
        <v>274</v>
      </c>
      <c r="C67" s="44">
        <v>161047</v>
      </c>
      <c r="D67" s="44"/>
      <c r="E67" s="44" t="s">
        <v>279</v>
      </c>
      <c r="F67" s="65" t="s">
        <v>279</v>
      </c>
      <c r="G67" s="44"/>
      <c r="H67" s="44" t="s">
        <v>93</v>
      </c>
      <c r="I67" s="44"/>
      <c r="J67" s="65">
        <v>18229</v>
      </c>
      <c r="K67" s="44"/>
      <c r="L67" s="11">
        <v>4081</v>
      </c>
      <c r="M67" s="39">
        <v>3964</v>
      </c>
    </row>
    <row r="68" spans="1:20" x14ac:dyDescent="0.25">
      <c r="A68" s="8">
        <v>33</v>
      </c>
      <c r="B68" s="65" t="s">
        <v>164</v>
      </c>
      <c r="C68" s="44">
        <v>39031</v>
      </c>
      <c r="D68" s="44"/>
      <c r="E68" s="44" t="s">
        <v>278</v>
      </c>
      <c r="F68" s="65" t="s">
        <v>283</v>
      </c>
      <c r="G68" s="44"/>
      <c r="H68" s="44" t="s">
        <v>83</v>
      </c>
      <c r="I68" s="44"/>
      <c r="J68" s="65">
        <v>8411</v>
      </c>
      <c r="K68" s="44"/>
      <c r="L68" s="11">
        <v>4081</v>
      </c>
      <c r="M68" s="39">
        <v>3964</v>
      </c>
    </row>
    <row r="69" spans="1:20" x14ac:dyDescent="0.25">
      <c r="A69" s="8">
        <v>34</v>
      </c>
      <c r="B69" s="65" t="s">
        <v>275</v>
      </c>
      <c r="C69" s="44">
        <v>85342</v>
      </c>
      <c r="D69" s="44"/>
      <c r="E69" s="44" t="s">
        <v>278</v>
      </c>
      <c r="F69" s="65" t="s">
        <v>283</v>
      </c>
      <c r="G69" s="44"/>
      <c r="H69" s="44" t="s">
        <v>93</v>
      </c>
      <c r="I69" s="44"/>
      <c r="J69" s="65">
        <v>16247</v>
      </c>
      <c r="K69" s="44"/>
      <c r="L69" s="11">
        <v>4081</v>
      </c>
      <c r="M69" s="39">
        <v>3964</v>
      </c>
    </row>
    <row r="70" spans="1:20" x14ac:dyDescent="0.25">
      <c r="A70" s="65"/>
      <c r="B70" s="65"/>
      <c r="C70" s="44"/>
      <c r="D70" s="44"/>
      <c r="E70" s="44"/>
      <c r="F70" s="44"/>
      <c r="G70" s="44"/>
      <c r="H70" s="44"/>
      <c r="I70" s="44"/>
      <c r="J70" s="65"/>
      <c r="K70" s="44"/>
      <c r="L70" s="11">
        <v>4081</v>
      </c>
      <c r="M70" s="39">
        <v>3964</v>
      </c>
    </row>
    <row r="71" spans="1:20" x14ac:dyDescent="0.25">
      <c r="A71" s="65"/>
      <c r="B71" s="65"/>
      <c r="C71" s="44"/>
      <c r="D71" s="44"/>
      <c r="E71" s="44"/>
      <c r="F71" s="44"/>
      <c r="G71" s="44"/>
      <c r="H71" s="44"/>
      <c r="I71" s="44"/>
      <c r="J71" s="65"/>
      <c r="K71" s="44"/>
      <c r="L71" s="65"/>
      <c r="M71" s="65"/>
    </row>
    <row r="72" spans="1:20" x14ac:dyDescent="0.25">
      <c r="A72" s="65"/>
      <c r="B72" s="65"/>
      <c r="C72" s="44" t="s">
        <v>293</v>
      </c>
      <c r="D72" s="44"/>
      <c r="E72" s="44"/>
      <c r="F72" s="44"/>
      <c r="G72" s="44"/>
      <c r="H72" s="44"/>
      <c r="I72" s="44"/>
      <c r="J72" s="65"/>
      <c r="K72" s="44"/>
      <c r="L72" s="65"/>
      <c r="M72" s="65"/>
    </row>
    <row r="73" spans="1:20" x14ac:dyDescent="0.25">
      <c r="A73" s="65"/>
      <c r="B73" s="65"/>
      <c r="C73" s="44"/>
      <c r="D73" s="44"/>
      <c r="E73" s="44"/>
      <c r="F73" s="44"/>
      <c r="G73" s="44"/>
      <c r="H73" s="44"/>
      <c r="I73" s="44"/>
      <c r="J73" s="65"/>
      <c r="K73" s="44"/>
      <c r="L73" s="65"/>
      <c r="M73" s="65"/>
    </row>
    <row r="74" spans="1:20" x14ac:dyDescent="0.25">
      <c r="A74" s="65"/>
      <c r="B74" s="65"/>
      <c r="C74" s="44"/>
      <c r="D74" s="44"/>
      <c r="E74" s="44"/>
      <c r="F74" s="44"/>
      <c r="G74" s="44"/>
      <c r="H74" s="44"/>
      <c r="I74" s="44"/>
      <c r="J74" s="65"/>
      <c r="K74" s="44"/>
      <c r="L74" s="65"/>
      <c r="M74" s="65"/>
    </row>
    <row r="75" spans="1:20" x14ac:dyDescent="0.25">
      <c r="A75" s="65"/>
      <c r="B75" s="65"/>
      <c r="C75" s="44"/>
      <c r="D75" s="44"/>
      <c r="E75" s="44"/>
      <c r="F75" s="44"/>
      <c r="G75" s="44"/>
      <c r="H75" s="44"/>
      <c r="I75" s="44"/>
      <c r="J75" s="65"/>
      <c r="K75" s="44"/>
      <c r="L75" s="65"/>
      <c r="M75" s="65"/>
    </row>
    <row r="76" spans="1:20" x14ac:dyDescent="0.25">
      <c r="A76" s="65"/>
      <c r="B76" s="65"/>
      <c r="C76" s="44"/>
      <c r="D76" s="44"/>
      <c r="E76" s="44"/>
      <c r="F76" s="44"/>
      <c r="G76" s="44"/>
      <c r="H76" s="65"/>
      <c r="I76" s="44"/>
      <c r="J76" s="65"/>
      <c r="K76" s="44"/>
      <c r="L76" s="65"/>
      <c r="M76" s="65"/>
    </row>
    <row r="77" spans="1:20" x14ac:dyDescent="0.25">
      <c r="A77" s="65"/>
      <c r="B77" s="65"/>
      <c r="C77" s="44"/>
      <c r="D77" s="44"/>
      <c r="E77" s="44"/>
      <c r="F77" s="44"/>
      <c r="G77" s="44"/>
      <c r="H77" s="44"/>
      <c r="I77" s="44"/>
      <c r="J77" s="65"/>
      <c r="L77" s="9"/>
      <c r="M77" s="11"/>
    </row>
    <row r="78" spans="1:20" x14ac:dyDescent="0.25">
      <c r="A78" s="65"/>
      <c r="B78" s="65"/>
      <c r="C78" s="44"/>
      <c r="D78" s="44"/>
      <c r="E78" s="44"/>
      <c r="F78" s="44"/>
      <c r="G78" s="44"/>
      <c r="H78" s="44"/>
      <c r="I78" s="44"/>
      <c r="J78" s="65"/>
      <c r="L78" s="9"/>
      <c r="M78" s="11"/>
    </row>
    <row r="79" spans="1:20" x14ac:dyDescent="0.25">
      <c r="A79" s="65"/>
      <c r="B79" s="7"/>
      <c r="C79" s="14"/>
      <c r="D79" s="14"/>
      <c r="E79" s="14"/>
      <c r="F79" s="14"/>
      <c r="G79" s="14"/>
      <c r="H79" s="7"/>
      <c r="I79" s="14"/>
      <c r="J79" s="7"/>
      <c r="K79" s="14"/>
      <c r="L79" s="7"/>
      <c r="M79" s="7"/>
      <c r="N79" s="14"/>
      <c r="O79" s="14"/>
      <c r="P79" s="14"/>
      <c r="Q79" s="14"/>
      <c r="R79" s="14"/>
      <c r="S79" s="14"/>
      <c r="T79" s="14"/>
    </row>
    <row r="80" spans="1:20" x14ac:dyDescent="0.25">
      <c r="A80" s="65"/>
      <c r="B80" s="65"/>
      <c r="C80" s="44"/>
      <c r="D80" s="44"/>
      <c r="E80" s="44"/>
      <c r="F80" s="44"/>
      <c r="G80" s="44"/>
      <c r="H80" s="65"/>
      <c r="I80" s="44"/>
      <c r="J80" s="65"/>
      <c r="L80" s="10"/>
      <c r="M80" s="11"/>
    </row>
    <row r="81" spans="1:18" x14ac:dyDescent="0.25">
      <c r="A81" s="65">
        <v>2</v>
      </c>
      <c r="B81" s="3" t="s">
        <v>34</v>
      </c>
      <c r="C81">
        <v>83276</v>
      </c>
      <c r="E81" t="s">
        <v>44</v>
      </c>
      <c r="H81" s="3" t="s">
        <v>47</v>
      </c>
      <c r="J81" s="3"/>
      <c r="L81" s="9">
        <v>4009</v>
      </c>
      <c r="M81" s="11">
        <v>4081</v>
      </c>
      <c r="O81" s="7"/>
      <c r="P81" s="14" t="s">
        <v>65</v>
      </c>
      <c r="Q81" s="14"/>
      <c r="R81" s="14"/>
    </row>
    <row r="82" spans="1:18" x14ac:dyDescent="0.25">
      <c r="A82" s="65">
        <v>3</v>
      </c>
      <c r="B82" s="3" t="s">
        <v>34</v>
      </c>
      <c r="C82">
        <v>81372</v>
      </c>
      <c r="E82" t="s">
        <v>44</v>
      </c>
      <c r="H82" s="3" t="s">
        <v>47</v>
      </c>
      <c r="J82" s="3"/>
      <c r="L82" s="9">
        <v>4009</v>
      </c>
      <c r="M82" s="11">
        <v>4081</v>
      </c>
    </row>
    <row r="83" spans="1:18" x14ac:dyDescent="0.25">
      <c r="A83" s="65">
        <v>4</v>
      </c>
      <c r="B83" s="3" t="s">
        <v>34</v>
      </c>
      <c r="C83">
        <v>81254</v>
      </c>
      <c r="E83" t="s">
        <v>44</v>
      </c>
      <c r="H83" s="3" t="s">
        <v>47</v>
      </c>
      <c r="J83" s="3"/>
      <c r="L83" s="9">
        <v>4009</v>
      </c>
      <c r="M83" s="11">
        <v>4081</v>
      </c>
      <c r="O83" s="8"/>
      <c r="P83" s="15" t="s">
        <v>66</v>
      </c>
      <c r="Q83" s="15"/>
      <c r="R83" s="15"/>
    </row>
    <row r="84" spans="1:18" x14ac:dyDescent="0.25">
      <c r="A84" s="65">
        <v>5</v>
      </c>
      <c r="B84" s="3" t="s">
        <v>7</v>
      </c>
      <c r="C84">
        <v>17495</v>
      </c>
      <c r="E84" t="s">
        <v>44</v>
      </c>
      <c r="H84" s="3" t="s">
        <v>47</v>
      </c>
      <c r="J84" s="3"/>
      <c r="L84" s="9">
        <v>4009</v>
      </c>
      <c r="M84" s="11">
        <v>4081</v>
      </c>
    </row>
    <row r="85" spans="1:18" x14ac:dyDescent="0.25">
      <c r="A85" s="65">
        <v>6</v>
      </c>
      <c r="B85" s="3" t="s">
        <v>7</v>
      </c>
      <c r="C85">
        <v>16558</v>
      </c>
      <c r="E85" t="s">
        <v>44</v>
      </c>
      <c r="H85" s="3" t="s">
        <v>47</v>
      </c>
      <c r="J85" s="3"/>
      <c r="L85" s="9">
        <v>4009</v>
      </c>
      <c r="M85" s="11">
        <v>4081</v>
      </c>
      <c r="O85" s="34" t="s">
        <v>47</v>
      </c>
      <c r="P85" t="s">
        <v>79</v>
      </c>
    </row>
    <row r="86" spans="1:18" x14ac:dyDescent="0.25">
      <c r="A86" s="65">
        <v>7</v>
      </c>
      <c r="B86" s="3" t="s">
        <v>7</v>
      </c>
      <c r="C86">
        <v>16695</v>
      </c>
      <c r="E86" t="s">
        <v>44</v>
      </c>
      <c r="H86" s="3" t="s">
        <v>47</v>
      </c>
      <c r="J86" s="3"/>
      <c r="L86" s="9">
        <v>4009</v>
      </c>
      <c r="M86" s="11">
        <v>4081</v>
      </c>
    </row>
    <row r="87" spans="1:18" x14ac:dyDescent="0.25">
      <c r="A87" s="65">
        <v>8</v>
      </c>
      <c r="B87" s="3" t="s">
        <v>34</v>
      </c>
      <c r="C87">
        <v>81290</v>
      </c>
      <c r="E87" t="s">
        <v>44</v>
      </c>
      <c r="H87" s="3" t="s">
        <v>47</v>
      </c>
      <c r="J87" s="3"/>
      <c r="L87" s="9">
        <v>4009</v>
      </c>
      <c r="M87" s="11">
        <v>4081</v>
      </c>
    </row>
    <row r="88" spans="1:18" x14ac:dyDescent="0.25">
      <c r="A88" s="65">
        <v>9</v>
      </c>
      <c r="B88" s="3" t="s">
        <v>124</v>
      </c>
      <c r="C88">
        <v>78269</v>
      </c>
      <c r="H88" s="3" t="s">
        <v>47</v>
      </c>
      <c r="J88" s="3"/>
      <c r="L88" s="9">
        <v>4009</v>
      </c>
      <c r="M88" s="11">
        <v>4081</v>
      </c>
    </row>
    <row r="89" spans="1:18" x14ac:dyDescent="0.25">
      <c r="A89" s="65">
        <v>10</v>
      </c>
      <c r="B89" s="3" t="s">
        <v>125</v>
      </c>
      <c r="C89">
        <v>67734</v>
      </c>
      <c r="H89" s="3" t="s">
        <v>47</v>
      </c>
      <c r="J89" s="3"/>
      <c r="L89" s="9">
        <v>4009</v>
      </c>
      <c r="M89" s="11">
        <v>4081</v>
      </c>
    </row>
    <row r="90" spans="1:18" x14ac:dyDescent="0.25">
      <c r="A90" s="65">
        <v>11</v>
      </c>
      <c r="B90" s="3" t="s">
        <v>37</v>
      </c>
      <c r="C90">
        <v>78269</v>
      </c>
      <c r="H90" s="3" t="s">
        <v>47</v>
      </c>
      <c r="J90" s="3"/>
      <c r="L90" s="9">
        <v>4009</v>
      </c>
      <c r="M90" s="11">
        <v>4081</v>
      </c>
    </row>
    <row r="91" spans="1:18" x14ac:dyDescent="0.25">
      <c r="A91" s="65">
        <v>12</v>
      </c>
      <c r="B91" s="3" t="s">
        <v>126</v>
      </c>
      <c r="C91">
        <v>27152</v>
      </c>
      <c r="H91" s="3" t="s">
        <v>47</v>
      </c>
      <c r="J91" s="3"/>
      <c r="L91" s="9">
        <v>4009</v>
      </c>
      <c r="M91" s="11">
        <v>4081</v>
      </c>
    </row>
    <row r="92" spans="1:18" x14ac:dyDescent="0.25">
      <c r="A92" s="65">
        <v>13</v>
      </c>
      <c r="B92" s="3" t="s">
        <v>125</v>
      </c>
      <c r="C92">
        <v>121132</v>
      </c>
      <c r="H92" s="3" t="s">
        <v>127</v>
      </c>
      <c r="J92" s="3"/>
      <c r="L92" s="9">
        <v>4009</v>
      </c>
      <c r="M92" s="11">
        <v>4081</v>
      </c>
    </row>
    <row r="93" spans="1:18" x14ac:dyDescent="0.25">
      <c r="A93" s="65">
        <v>14</v>
      </c>
      <c r="B93" s="3" t="s">
        <v>36</v>
      </c>
      <c r="C93">
        <v>707</v>
      </c>
      <c r="E93" t="s">
        <v>49</v>
      </c>
      <c r="H93" s="3" t="s">
        <v>47</v>
      </c>
      <c r="J93" s="65"/>
      <c r="L93" s="9">
        <v>4009</v>
      </c>
      <c r="M93" s="11">
        <v>4081</v>
      </c>
    </row>
    <row r="94" spans="1:18" x14ac:dyDescent="0.25">
      <c r="A94" s="65">
        <v>15</v>
      </c>
      <c r="B94" s="3" t="s">
        <v>122</v>
      </c>
      <c r="C94">
        <v>262045</v>
      </c>
      <c r="H94" s="3" t="s">
        <v>128</v>
      </c>
      <c r="J94" s="65"/>
      <c r="L94" s="9">
        <v>4009</v>
      </c>
      <c r="M94" s="11">
        <v>4081</v>
      </c>
    </row>
    <row r="95" spans="1:18" x14ac:dyDescent="0.25">
      <c r="A95" s="65">
        <v>16</v>
      </c>
      <c r="B95" s="3" t="s">
        <v>122</v>
      </c>
      <c r="C95">
        <v>32115</v>
      </c>
      <c r="E95" t="s">
        <v>59</v>
      </c>
      <c r="H95" s="3" t="s">
        <v>47</v>
      </c>
      <c r="J95" s="65"/>
      <c r="L95" s="9">
        <v>4009</v>
      </c>
      <c r="M95" s="11">
        <v>4081</v>
      </c>
    </row>
    <row r="96" spans="1:18" x14ac:dyDescent="0.25">
      <c r="A96" s="65">
        <v>17</v>
      </c>
      <c r="B96" s="3" t="s">
        <v>122</v>
      </c>
      <c r="C96">
        <v>61385</v>
      </c>
      <c r="E96" t="s">
        <v>80</v>
      </c>
      <c r="H96" s="3" t="s">
        <v>47</v>
      </c>
      <c r="J96" s="65"/>
      <c r="L96" s="9">
        <v>4009</v>
      </c>
      <c r="M96" s="11">
        <v>4081</v>
      </c>
    </row>
    <row r="97" spans="1:18" x14ac:dyDescent="0.25">
      <c r="A97" s="65">
        <v>18</v>
      </c>
      <c r="B97" s="3" t="s">
        <v>122</v>
      </c>
      <c r="C97">
        <v>173481</v>
      </c>
      <c r="E97" t="s">
        <v>60</v>
      </c>
      <c r="H97" s="3" t="s">
        <v>47</v>
      </c>
      <c r="J97" s="65"/>
      <c r="L97" s="9">
        <v>4009</v>
      </c>
      <c r="M97" s="11">
        <v>4081</v>
      </c>
    </row>
    <row r="98" spans="1:18" x14ac:dyDescent="0.25">
      <c r="A98" s="65"/>
      <c r="B98" s="65"/>
      <c r="C98" s="44"/>
      <c r="D98" s="44"/>
      <c r="E98" s="44"/>
      <c r="F98" s="44"/>
      <c r="G98" s="44"/>
      <c r="H98" s="44"/>
      <c r="I98" s="44"/>
      <c r="J98" s="65"/>
      <c r="L98" s="9"/>
      <c r="M98" s="11"/>
    </row>
    <row r="99" spans="1:18" x14ac:dyDescent="0.25">
      <c r="A99" s="65"/>
      <c r="B99" s="65"/>
      <c r="C99" s="44"/>
      <c r="D99" s="44"/>
      <c r="E99" s="44"/>
      <c r="F99" s="44"/>
      <c r="G99" s="44"/>
      <c r="H99" s="44"/>
      <c r="I99" s="44"/>
      <c r="J99" s="65"/>
      <c r="L99" s="9"/>
      <c r="M99" s="11"/>
    </row>
    <row r="100" spans="1:18" x14ac:dyDescent="0.25">
      <c r="A100" s="65"/>
      <c r="B100" s="65"/>
      <c r="C100" s="44"/>
      <c r="D100" s="44"/>
      <c r="E100" s="44"/>
      <c r="F100" s="44"/>
      <c r="G100" s="44"/>
      <c r="H100" s="44"/>
      <c r="I100" s="44"/>
      <c r="J100" s="65"/>
      <c r="L100" s="9"/>
      <c r="M100" s="11"/>
      <c r="O100" s="17" t="s">
        <v>67</v>
      </c>
      <c r="P100" s="17"/>
      <c r="Q100" s="17"/>
      <c r="R100" s="17"/>
    </row>
    <row r="101" spans="1:18" x14ac:dyDescent="0.25">
      <c r="A101" s="65"/>
      <c r="B101" s="65"/>
      <c r="C101" s="44"/>
      <c r="D101" s="44"/>
      <c r="E101" s="44"/>
      <c r="F101" s="44"/>
      <c r="G101" s="44"/>
      <c r="H101" s="44"/>
      <c r="I101" s="44"/>
      <c r="J101" s="65"/>
      <c r="L101" s="9"/>
      <c r="M101" s="11"/>
    </row>
    <row r="102" spans="1:18" x14ac:dyDescent="0.25">
      <c r="A102" s="65"/>
      <c r="B102" s="65"/>
      <c r="C102" s="44"/>
      <c r="D102" s="44"/>
      <c r="E102" s="44"/>
      <c r="F102" s="44"/>
      <c r="G102" s="44"/>
      <c r="H102" s="44"/>
      <c r="I102" s="44"/>
      <c r="J102" s="65"/>
      <c r="L102" s="9"/>
      <c r="M102" s="11"/>
      <c r="O102" s="35">
        <v>4081</v>
      </c>
      <c r="P102" t="s">
        <v>53</v>
      </c>
    </row>
    <row r="103" spans="1:18" x14ac:dyDescent="0.25">
      <c r="A103" s="65"/>
      <c r="B103" s="65"/>
      <c r="C103" s="44"/>
      <c r="D103" s="44"/>
      <c r="E103" s="44"/>
      <c r="F103" s="44"/>
      <c r="G103" s="44"/>
      <c r="H103" s="44"/>
      <c r="I103" s="44"/>
      <c r="J103" s="65"/>
      <c r="L103" s="9"/>
      <c r="M103" s="11"/>
      <c r="O103" s="16"/>
    </row>
    <row r="104" spans="1:18" x14ac:dyDescent="0.25">
      <c r="A104" s="65"/>
      <c r="B104" s="65"/>
      <c r="C104" s="44"/>
      <c r="D104" s="44"/>
      <c r="E104" s="44"/>
      <c r="F104" s="44"/>
      <c r="G104" s="44"/>
      <c r="H104" s="44"/>
      <c r="I104" s="44"/>
      <c r="J104" s="65"/>
      <c r="L104" s="9"/>
      <c r="M104" s="11"/>
      <c r="O104" s="36">
        <v>4032</v>
      </c>
      <c r="P104" t="s">
        <v>63</v>
      </c>
    </row>
    <row r="105" spans="1:18" x14ac:dyDescent="0.25">
      <c r="A105" s="65"/>
      <c r="B105" s="65"/>
      <c r="C105" s="44"/>
      <c r="D105" s="44"/>
      <c r="E105" s="44"/>
      <c r="F105" s="44"/>
      <c r="G105" s="44"/>
      <c r="H105" s="44"/>
      <c r="I105" s="44"/>
      <c r="J105" s="65"/>
      <c r="L105" s="9"/>
      <c r="M105" s="11"/>
      <c r="O105" s="16"/>
    </row>
    <row r="106" spans="1:18" x14ac:dyDescent="0.25">
      <c r="A106" s="65"/>
      <c r="B106" s="65"/>
      <c r="C106" s="44"/>
      <c r="D106" s="44"/>
      <c r="E106" s="44"/>
      <c r="F106" s="44"/>
      <c r="G106" s="44"/>
      <c r="H106" s="44"/>
      <c r="I106" s="44"/>
      <c r="J106" s="65"/>
      <c r="L106" s="9"/>
      <c r="M106" s="11"/>
      <c r="O106" s="37">
        <v>4013</v>
      </c>
      <c r="P106" t="s">
        <v>55</v>
      </c>
    </row>
    <row r="107" spans="1:18" x14ac:dyDescent="0.25">
      <c r="A107" s="65"/>
      <c r="B107" s="65"/>
      <c r="C107" s="44"/>
      <c r="D107" s="44"/>
      <c r="E107" s="44"/>
      <c r="F107" s="44"/>
      <c r="G107" s="44"/>
      <c r="H107" s="44"/>
      <c r="I107" s="44"/>
      <c r="J107" s="65"/>
      <c r="L107" s="9"/>
      <c r="M107" s="11"/>
      <c r="O107" s="38">
        <v>4009</v>
      </c>
      <c r="P107" t="s">
        <v>54</v>
      </c>
    </row>
    <row r="108" spans="1:18" x14ac:dyDescent="0.25">
      <c r="A108" s="65"/>
      <c r="B108" s="65"/>
      <c r="C108" s="44"/>
      <c r="D108" s="44"/>
      <c r="E108" s="44"/>
      <c r="F108" s="44"/>
      <c r="G108" s="44"/>
      <c r="H108" s="44"/>
      <c r="I108" s="44"/>
      <c r="J108" s="65"/>
      <c r="L108" s="9"/>
      <c r="M108" s="11"/>
      <c r="O108" s="34"/>
    </row>
    <row r="109" spans="1:18" x14ac:dyDescent="0.25">
      <c r="A109" s="65"/>
      <c r="B109" s="65"/>
      <c r="C109" s="44"/>
      <c r="D109" s="44"/>
      <c r="E109" s="44"/>
      <c r="F109" s="44"/>
      <c r="G109" s="44"/>
      <c r="H109" s="44"/>
      <c r="I109" s="44"/>
      <c r="J109" s="65"/>
      <c r="L109" s="9"/>
      <c r="M109" s="11"/>
      <c r="O109" s="39">
        <v>3964</v>
      </c>
      <c r="P109" t="s">
        <v>56</v>
      </c>
    </row>
    <row r="110" spans="1:18" x14ac:dyDescent="0.25">
      <c r="A110" s="65"/>
      <c r="B110" s="65"/>
      <c r="C110" s="44"/>
      <c r="D110" s="44"/>
      <c r="E110" s="44"/>
      <c r="F110" s="44"/>
      <c r="G110" s="44"/>
      <c r="H110" s="44"/>
      <c r="I110" s="44"/>
      <c r="J110" s="65"/>
      <c r="L110" s="9"/>
      <c r="M110" s="11"/>
    </row>
    <row r="111" spans="1:18" x14ac:dyDescent="0.25">
      <c r="A111" s="65"/>
      <c r="B111" s="65"/>
      <c r="C111" s="44"/>
      <c r="D111" s="44"/>
      <c r="E111" s="44"/>
      <c r="F111" s="44"/>
      <c r="G111" s="44"/>
      <c r="H111" s="65"/>
      <c r="I111" s="44"/>
      <c r="J111" s="65"/>
      <c r="L111" s="9"/>
      <c r="M111" s="11"/>
    </row>
    <row r="112" spans="1:18" x14ac:dyDescent="0.25">
      <c r="A112" s="65"/>
      <c r="B112" s="65"/>
      <c r="C112" s="44"/>
      <c r="D112" s="44"/>
      <c r="E112" s="44"/>
      <c r="F112" s="44"/>
      <c r="G112" s="44"/>
      <c r="H112" s="44"/>
      <c r="I112" s="44"/>
      <c r="J112" s="65"/>
      <c r="L112" s="9"/>
      <c r="M112" s="11"/>
    </row>
  </sheetData>
  <mergeCells count="11">
    <mergeCell ref="B31:M31"/>
    <mergeCell ref="L33:M33"/>
    <mergeCell ref="E3:H3"/>
    <mergeCell ref="J10:K10"/>
    <mergeCell ref="J17:K17"/>
    <mergeCell ref="M15:N15"/>
    <mergeCell ref="M17:N17"/>
    <mergeCell ref="J15:L15"/>
    <mergeCell ref="J19:K19"/>
    <mergeCell ref="H23:L23"/>
    <mergeCell ref="H25:L2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0FE6-4B0E-4C0D-8D37-5028F6CDD77E}">
  <dimension ref="A1:U83"/>
  <sheetViews>
    <sheetView topLeftCell="A25" workbookViewId="0">
      <selection activeCell="E43" sqref="E43:E46"/>
    </sheetView>
  </sheetViews>
  <sheetFormatPr defaultRowHeight="15" x14ac:dyDescent="0.25"/>
  <cols>
    <col min="1" max="1" width="5.28515625" customWidth="1"/>
    <col min="2" max="2" width="8.5703125" customWidth="1"/>
    <col min="4" max="4" width="2.5703125" customWidth="1"/>
    <col min="5" max="5" width="24.140625" customWidth="1"/>
    <col min="6" max="6" width="4.42578125" customWidth="1"/>
    <col min="7" max="7" width="3.140625" customWidth="1"/>
    <col min="8" max="8" width="9" customWidth="1"/>
    <col min="9" max="9" width="1.7109375" customWidth="1"/>
    <col min="10" max="10" width="10.5703125" customWidth="1"/>
    <col min="11" max="11" width="2.85546875" customWidth="1"/>
  </cols>
  <sheetData>
    <row r="1" spans="2:14" ht="18.75" x14ac:dyDescent="0.3">
      <c r="B1" s="19" t="s">
        <v>3</v>
      </c>
      <c r="E1" s="14" t="s">
        <v>155</v>
      </c>
      <c r="F1" s="14"/>
    </row>
    <row r="3" spans="2:14" ht="15.75" x14ac:dyDescent="0.25">
      <c r="B3" t="s">
        <v>70</v>
      </c>
      <c r="E3" s="212">
        <f>DATE(1936,12,11)</f>
        <v>13495</v>
      </c>
      <c r="F3" s="212"/>
      <c r="G3" s="212"/>
      <c r="H3" s="212"/>
    </row>
    <row r="4" spans="2:14" x14ac:dyDescent="0.25">
      <c r="E4" s="20"/>
      <c r="F4" s="20"/>
    </row>
    <row r="5" spans="2:14" ht="15.75" x14ac:dyDescent="0.25">
      <c r="B5" s="24" t="s">
        <v>78</v>
      </c>
      <c r="C5" s="25"/>
      <c r="D5" s="25"/>
      <c r="E5" s="25"/>
      <c r="F5" s="25"/>
      <c r="G5" s="25"/>
      <c r="H5" s="25"/>
      <c r="I5" s="25"/>
      <c r="J5" s="26" t="s">
        <v>71</v>
      </c>
      <c r="K5" s="26"/>
      <c r="L5" s="26"/>
      <c r="M5" s="26" t="s">
        <v>71</v>
      </c>
      <c r="N5" s="25"/>
    </row>
    <row r="6" spans="2:14" x14ac:dyDescent="0.25">
      <c r="B6" s="25"/>
      <c r="C6" s="25"/>
      <c r="D6" s="25"/>
      <c r="E6" s="25"/>
      <c r="F6" s="25"/>
      <c r="G6" s="25"/>
      <c r="H6" s="25"/>
      <c r="I6" s="25"/>
      <c r="J6" s="27" t="s">
        <v>13</v>
      </c>
      <c r="K6" s="27"/>
      <c r="L6" s="27"/>
      <c r="M6" s="27" t="s">
        <v>11</v>
      </c>
      <c r="N6" s="25"/>
    </row>
    <row r="7" spans="2:14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ht="15.75" x14ac:dyDescent="0.25">
      <c r="B8" s="25" t="s">
        <v>11</v>
      </c>
      <c r="C8" s="25"/>
      <c r="D8" s="25"/>
      <c r="E8" s="52" t="s">
        <v>334</v>
      </c>
      <c r="F8" s="52"/>
      <c r="G8" s="28"/>
      <c r="H8" s="28"/>
      <c r="I8" s="28"/>
      <c r="J8" s="25" t="s">
        <v>82</v>
      </c>
      <c r="K8" s="28"/>
      <c r="L8" s="28"/>
      <c r="M8" s="25" t="s">
        <v>83</v>
      </c>
      <c r="N8" s="28"/>
    </row>
    <row r="9" spans="2:14" x14ac:dyDescent="0.25">
      <c r="B9" s="25"/>
      <c r="C9" s="25"/>
      <c r="D9" s="25"/>
      <c r="E9" s="25"/>
      <c r="F9" s="25"/>
      <c r="G9" s="28"/>
      <c r="H9" s="28"/>
      <c r="I9" s="28"/>
      <c r="J9" s="25"/>
      <c r="K9" s="28"/>
      <c r="L9" s="28"/>
      <c r="M9" s="25"/>
      <c r="N9" s="28"/>
    </row>
    <row r="10" spans="2:14" x14ac:dyDescent="0.25">
      <c r="B10" s="25" t="s">
        <v>13</v>
      </c>
      <c r="C10" s="25"/>
      <c r="D10" s="25"/>
      <c r="E10" s="25" t="s">
        <v>117</v>
      </c>
      <c r="F10" s="25"/>
      <c r="G10" s="28"/>
      <c r="H10" s="28"/>
      <c r="I10" s="28"/>
      <c r="J10" s="213">
        <f>+DATE(1917,6,25)</f>
        <v>6386</v>
      </c>
      <c r="K10" s="213"/>
      <c r="L10" s="28"/>
      <c r="M10" s="25"/>
      <c r="N10" s="28"/>
    </row>
    <row r="11" spans="2:14" x14ac:dyDescent="0.25">
      <c r="G11" s="18"/>
      <c r="H11" s="18"/>
      <c r="I11" s="18"/>
      <c r="J11" s="18"/>
      <c r="K11" s="18"/>
      <c r="L11" s="18"/>
      <c r="M11" s="18"/>
      <c r="N11" s="18"/>
    </row>
    <row r="12" spans="2:14" ht="15.75" x14ac:dyDescent="0.25">
      <c r="B12" s="29" t="s">
        <v>77</v>
      </c>
      <c r="C12" s="30"/>
      <c r="D12" s="30"/>
      <c r="E12" s="30"/>
      <c r="F12" s="30"/>
      <c r="G12" s="31"/>
      <c r="H12" s="31"/>
      <c r="I12" s="31"/>
      <c r="J12" s="32" t="s">
        <v>71</v>
      </c>
      <c r="K12" s="32"/>
      <c r="L12" s="32"/>
      <c r="M12" s="32" t="s">
        <v>71</v>
      </c>
      <c r="N12" s="31"/>
    </row>
    <row r="13" spans="2:14" x14ac:dyDescent="0.25">
      <c r="B13" s="30"/>
      <c r="C13" s="30"/>
      <c r="D13" s="30"/>
      <c r="E13" s="30"/>
      <c r="F13" s="30"/>
      <c r="G13" s="31"/>
      <c r="H13" s="31"/>
      <c r="I13" s="31"/>
      <c r="J13" s="33" t="s">
        <v>17</v>
      </c>
      <c r="K13" s="33"/>
      <c r="L13" s="33"/>
      <c r="M13" s="33" t="s">
        <v>16</v>
      </c>
      <c r="N13" s="31"/>
    </row>
    <row r="14" spans="2:14" x14ac:dyDescent="0.25">
      <c r="B14" s="30"/>
      <c r="C14" s="30"/>
      <c r="D14" s="30"/>
      <c r="E14" s="30"/>
      <c r="F14" s="30"/>
      <c r="G14" s="31"/>
      <c r="H14" s="31"/>
      <c r="I14" s="31"/>
      <c r="J14" s="33"/>
      <c r="K14" s="33"/>
      <c r="L14" s="33"/>
      <c r="M14" s="33"/>
      <c r="N14" s="31"/>
    </row>
    <row r="15" spans="2:14" x14ac:dyDescent="0.25">
      <c r="B15" s="30" t="s">
        <v>16</v>
      </c>
      <c r="C15" s="30"/>
      <c r="D15" s="30"/>
      <c r="E15" s="30" t="s">
        <v>20</v>
      </c>
      <c r="F15" s="30"/>
      <c r="G15" s="31"/>
      <c r="H15" s="31"/>
      <c r="I15" s="31"/>
      <c r="J15" s="214">
        <f>+DATE(1916,11,28)</f>
        <v>6177</v>
      </c>
      <c r="K15" s="214"/>
      <c r="L15" s="214"/>
      <c r="M15" s="214">
        <v>7746</v>
      </c>
      <c r="N15" s="214"/>
    </row>
    <row r="16" spans="2:14" x14ac:dyDescent="0.25">
      <c r="B16" s="30"/>
      <c r="C16" s="30"/>
      <c r="D16" s="30"/>
      <c r="E16" s="30"/>
      <c r="F16" s="30"/>
      <c r="G16" s="31"/>
      <c r="H16" s="31"/>
      <c r="I16" s="31"/>
      <c r="J16" s="30"/>
      <c r="K16" s="31"/>
      <c r="L16" s="31"/>
      <c r="M16" s="30"/>
      <c r="N16" s="31"/>
    </row>
    <row r="17" spans="2:14" x14ac:dyDescent="0.25">
      <c r="B17" s="30" t="s">
        <v>17</v>
      </c>
      <c r="C17" s="30"/>
      <c r="D17" s="30"/>
      <c r="E17" s="30" t="s">
        <v>255</v>
      </c>
      <c r="F17" s="30"/>
      <c r="G17" s="31"/>
      <c r="H17" s="31"/>
      <c r="I17" s="31"/>
      <c r="J17" s="214">
        <f>+DATE(1920,5,3)</f>
        <v>7429</v>
      </c>
      <c r="K17" s="214"/>
      <c r="L17" s="31"/>
      <c r="M17" s="214">
        <v>8290</v>
      </c>
      <c r="N17" s="214"/>
    </row>
    <row r="18" spans="2:14" x14ac:dyDescent="0.25"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0" t="s">
        <v>17</v>
      </c>
      <c r="C19" s="30"/>
      <c r="D19" s="30"/>
      <c r="E19" s="30" t="s">
        <v>18</v>
      </c>
      <c r="F19" s="30"/>
      <c r="G19" s="31"/>
      <c r="H19" s="31"/>
      <c r="I19" s="31"/>
      <c r="J19" s="214">
        <f>+DATE(1936,6,29)</f>
        <v>13330</v>
      </c>
      <c r="K19" s="214"/>
      <c r="L19" s="31"/>
      <c r="M19" s="31"/>
      <c r="N19" s="31"/>
    </row>
    <row r="20" spans="2:14" x14ac:dyDescent="0.25">
      <c r="G20" s="18"/>
      <c r="H20" s="18"/>
      <c r="I20" s="18"/>
      <c r="J20" s="18"/>
      <c r="K20" s="18"/>
      <c r="L20" s="18"/>
      <c r="M20" s="18"/>
      <c r="N20" s="18"/>
    </row>
    <row r="21" spans="2:14" ht="15.75" x14ac:dyDescent="0.25">
      <c r="B21" s="21" t="s">
        <v>25</v>
      </c>
      <c r="C21" s="21"/>
      <c r="D21" s="21"/>
      <c r="E21" s="84" t="s">
        <v>358</v>
      </c>
      <c r="F21" s="84"/>
      <c r="G21" s="79"/>
      <c r="H21" s="79"/>
      <c r="I21" s="79"/>
      <c r="J21" s="79"/>
      <c r="K21" s="18"/>
      <c r="L21" s="18"/>
      <c r="M21" s="18"/>
      <c r="N21" s="18"/>
    </row>
    <row r="22" spans="2:14" x14ac:dyDescent="0.25">
      <c r="G22" s="18"/>
      <c r="H22" s="18"/>
      <c r="I22" s="18"/>
      <c r="J22" s="18"/>
      <c r="K22" s="18"/>
      <c r="L22" s="18"/>
      <c r="M22" s="18"/>
      <c r="N22" s="18"/>
    </row>
    <row r="23" spans="2:14" ht="15.75" x14ac:dyDescent="0.25">
      <c r="B23" t="s">
        <v>26</v>
      </c>
      <c r="E23" t="s">
        <v>359</v>
      </c>
      <c r="G23" s="18"/>
      <c r="H23" s="212">
        <f>DATE(1936,12,11)</f>
        <v>13495</v>
      </c>
      <c r="I23" s="212"/>
      <c r="J23" s="212"/>
      <c r="K23" s="212"/>
      <c r="L23" s="212"/>
      <c r="M23" s="216">
        <v>0.94097222222222221</v>
      </c>
      <c r="N23" s="216"/>
    </row>
    <row r="24" spans="2:14" x14ac:dyDescent="0.25">
      <c r="G24" s="18"/>
      <c r="H24" s="18"/>
      <c r="I24" s="18"/>
      <c r="J24" s="18"/>
      <c r="K24" s="18"/>
      <c r="L24" s="18"/>
      <c r="M24" s="112"/>
      <c r="N24" s="18"/>
    </row>
    <row r="25" spans="2:14" ht="15.75" x14ac:dyDescent="0.25">
      <c r="B25" t="s">
        <v>28</v>
      </c>
      <c r="E25" t="s">
        <v>27</v>
      </c>
      <c r="G25" s="18"/>
      <c r="H25" s="212">
        <f>DATE(1936,12,11)</f>
        <v>13495</v>
      </c>
      <c r="I25" s="212"/>
      <c r="J25" s="212"/>
      <c r="K25" s="212"/>
      <c r="L25" s="212"/>
      <c r="M25" s="216">
        <v>0.12847222222222224</v>
      </c>
      <c r="N25" s="216"/>
    </row>
    <row r="26" spans="2:14" x14ac:dyDescent="0.25"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t="s">
        <v>23</v>
      </c>
      <c r="E27" t="s">
        <v>360</v>
      </c>
      <c r="G27" s="18"/>
      <c r="H27" s="18"/>
      <c r="I27" s="18"/>
      <c r="J27" s="18"/>
      <c r="K27" s="18"/>
      <c r="L27" s="18"/>
      <c r="M27" s="18"/>
      <c r="N27" s="18"/>
    </row>
    <row r="29" spans="2:14" x14ac:dyDescent="0.25">
      <c r="B29" t="s">
        <v>24</v>
      </c>
      <c r="E29" t="s">
        <v>256</v>
      </c>
      <c r="H29" s="18"/>
      <c r="I29" s="18"/>
      <c r="J29" s="18"/>
      <c r="K29" s="18"/>
      <c r="L29" s="18"/>
    </row>
    <row r="31" spans="2:14" x14ac:dyDescent="0.25">
      <c r="B31" s="211" t="s">
        <v>30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3" spans="1:16" x14ac:dyDescent="0.25">
      <c r="B33" s="172" t="s">
        <v>31</v>
      </c>
      <c r="C33" s="172" t="s">
        <v>32</v>
      </c>
      <c r="E33" s="4" t="s">
        <v>41</v>
      </c>
      <c r="F33" s="172" t="s">
        <v>290</v>
      </c>
      <c r="H33" s="4" t="s">
        <v>40</v>
      </c>
      <c r="J33" s="170" t="s">
        <v>45</v>
      </c>
      <c r="L33" s="206" t="s">
        <v>50</v>
      </c>
      <c r="M33" s="206"/>
    </row>
    <row r="34" spans="1:16" x14ac:dyDescent="0.25">
      <c r="F34" s="121" t="s">
        <v>291</v>
      </c>
      <c r="J34" s="172" t="s">
        <v>46</v>
      </c>
      <c r="L34" s="172" t="s">
        <v>9</v>
      </c>
      <c r="M34" s="172" t="s">
        <v>10</v>
      </c>
      <c r="O34" s="171" t="s">
        <v>81</v>
      </c>
    </row>
    <row r="35" spans="1:16" x14ac:dyDescent="0.25">
      <c r="A35" s="44"/>
      <c r="J35" s="172"/>
      <c r="L35" s="170"/>
      <c r="M35" s="170"/>
    </row>
    <row r="36" spans="1:16" x14ac:dyDescent="0.25">
      <c r="A36" s="8">
        <v>2</v>
      </c>
      <c r="B36" s="173" t="s">
        <v>207</v>
      </c>
      <c r="C36">
        <v>9277</v>
      </c>
      <c r="E36" t="s">
        <v>251</v>
      </c>
      <c r="F36" s="170" t="s">
        <v>282</v>
      </c>
      <c r="H36" s="89" t="s">
        <v>403</v>
      </c>
      <c r="J36" s="170">
        <v>4081</v>
      </c>
      <c r="L36" s="39">
        <v>3964</v>
      </c>
      <c r="M36" s="11">
        <v>4081</v>
      </c>
      <c r="O36" s="7"/>
      <c r="P36" t="s">
        <v>362</v>
      </c>
    </row>
    <row r="37" spans="1:16" x14ac:dyDescent="0.25">
      <c r="A37" s="8">
        <v>3</v>
      </c>
      <c r="B37" s="170" t="s">
        <v>207</v>
      </c>
      <c r="C37">
        <v>23645</v>
      </c>
      <c r="E37" t="s">
        <v>251</v>
      </c>
      <c r="F37" s="170" t="s">
        <v>282</v>
      </c>
      <c r="H37" s="89" t="s">
        <v>403</v>
      </c>
      <c r="J37" s="173">
        <v>4081</v>
      </c>
      <c r="L37" s="39">
        <v>3964</v>
      </c>
      <c r="M37" s="11">
        <v>4081</v>
      </c>
    </row>
    <row r="38" spans="1:16" x14ac:dyDescent="0.25">
      <c r="A38" s="8">
        <v>4</v>
      </c>
      <c r="B38" s="173" t="s">
        <v>207</v>
      </c>
      <c r="C38">
        <v>36896</v>
      </c>
      <c r="E38" t="s">
        <v>251</v>
      </c>
      <c r="F38" s="170" t="s">
        <v>282</v>
      </c>
      <c r="H38" s="89" t="s">
        <v>403</v>
      </c>
      <c r="J38" s="173">
        <v>4081</v>
      </c>
      <c r="L38" s="39">
        <v>3964</v>
      </c>
      <c r="M38" s="11">
        <v>4081</v>
      </c>
      <c r="O38" s="8"/>
      <c r="P38" t="s">
        <v>363</v>
      </c>
    </row>
    <row r="39" spans="1:16" x14ac:dyDescent="0.25">
      <c r="A39" s="8">
        <v>5</v>
      </c>
      <c r="B39" s="173" t="s">
        <v>245</v>
      </c>
      <c r="C39">
        <v>152838</v>
      </c>
      <c r="E39" t="s">
        <v>251</v>
      </c>
      <c r="F39" s="170" t="s">
        <v>279</v>
      </c>
      <c r="H39" s="117"/>
      <c r="J39" s="173">
        <v>4081</v>
      </c>
      <c r="L39" s="39">
        <v>3964</v>
      </c>
      <c r="M39" s="11">
        <v>4081</v>
      </c>
    </row>
    <row r="40" spans="1:16" x14ac:dyDescent="0.25">
      <c r="A40" s="8">
        <v>6</v>
      </c>
      <c r="B40" s="170" t="s">
        <v>167</v>
      </c>
      <c r="C40">
        <v>36258</v>
      </c>
      <c r="E40" s="44" t="s">
        <v>278</v>
      </c>
      <c r="F40" s="170" t="s">
        <v>283</v>
      </c>
      <c r="H40" s="117"/>
      <c r="J40" s="173">
        <v>4081</v>
      </c>
      <c r="L40" s="39">
        <v>3964</v>
      </c>
      <c r="M40" s="11">
        <v>4081</v>
      </c>
      <c r="O40" s="34" t="s">
        <v>47</v>
      </c>
    </row>
    <row r="41" spans="1:16" x14ac:dyDescent="0.25">
      <c r="A41" s="7">
        <v>7</v>
      </c>
      <c r="B41" s="170" t="s">
        <v>34</v>
      </c>
      <c r="C41">
        <v>81105</v>
      </c>
      <c r="E41" t="s">
        <v>405</v>
      </c>
      <c r="F41" s="170" t="s">
        <v>281</v>
      </c>
      <c r="H41" s="85" t="s">
        <v>228</v>
      </c>
      <c r="J41" s="173">
        <v>4081</v>
      </c>
      <c r="L41" s="39">
        <v>3964</v>
      </c>
      <c r="M41" s="11">
        <v>4081</v>
      </c>
    </row>
    <row r="42" spans="1:16" x14ac:dyDescent="0.25">
      <c r="A42" s="7">
        <v>8</v>
      </c>
      <c r="B42" s="173" t="s">
        <v>34</v>
      </c>
      <c r="C42">
        <v>132302</v>
      </c>
      <c r="E42" t="s">
        <v>176</v>
      </c>
      <c r="F42" s="170" t="s">
        <v>283</v>
      </c>
      <c r="H42" s="85" t="s">
        <v>47</v>
      </c>
      <c r="J42" s="173">
        <v>4081</v>
      </c>
      <c r="L42" s="39">
        <v>3964</v>
      </c>
      <c r="M42" s="11">
        <v>4081</v>
      </c>
      <c r="O42" s="17" t="s">
        <v>67</v>
      </c>
    </row>
    <row r="43" spans="1:16" x14ac:dyDescent="0.25">
      <c r="A43" s="8">
        <v>9</v>
      </c>
      <c r="B43" s="170" t="s">
        <v>122</v>
      </c>
      <c r="C43">
        <v>85660</v>
      </c>
      <c r="F43" s="170" t="s">
        <v>281</v>
      </c>
      <c r="H43" s="85" t="s">
        <v>228</v>
      </c>
      <c r="J43" s="173">
        <v>4081</v>
      </c>
      <c r="L43" s="39">
        <v>3964</v>
      </c>
      <c r="M43" s="11">
        <v>4081</v>
      </c>
    </row>
    <row r="44" spans="1:16" x14ac:dyDescent="0.25">
      <c r="A44" s="8">
        <v>10</v>
      </c>
      <c r="B44" s="173" t="s">
        <v>122</v>
      </c>
      <c r="C44">
        <v>82547</v>
      </c>
      <c r="F44" s="173" t="s">
        <v>281</v>
      </c>
      <c r="H44" s="85" t="s">
        <v>228</v>
      </c>
      <c r="J44" s="173">
        <v>4081</v>
      </c>
      <c r="L44" s="39">
        <v>3964</v>
      </c>
      <c r="M44" s="11">
        <v>4081</v>
      </c>
      <c r="O44" s="35">
        <v>4081</v>
      </c>
      <c r="P44" t="s">
        <v>53</v>
      </c>
    </row>
    <row r="45" spans="1:16" x14ac:dyDescent="0.25">
      <c r="A45" s="8">
        <v>11</v>
      </c>
      <c r="B45" s="173" t="s">
        <v>122</v>
      </c>
      <c r="C45">
        <v>172759</v>
      </c>
      <c r="F45" s="173" t="s">
        <v>281</v>
      </c>
      <c r="H45" s="85" t="s">
        <v>228</v>
      </c>
      <c r="J45" s="173">
        <v>4081</v>
      </c>
      <c r="L45" s="39">
        <v>3964</v>
      </c>
      <c r="M45" s="11">
        <v>4081</v>
      </c>
      <c r="O45" s="88"/>
    </row>
    <row r="46" spans="1:16" x14ac:dyDescent="0.25">
      <c r="A46" s="8">
        <v>12</v>
      </c>
      <c r="B46" s="173" t="s">
        <v>122</v>
      </c>
      <c r="C46">
        <v>81367</v>
      </c>
      <c r="F46" s="173" t="s">
        <v>281</v>
      </c>
      <c r="H46" s="85" t="s">
        <v>228</v>
      </c>
      <c r="J46" s="173">
        <v>4081</v>
      </c>
      <c r="L46" s="39">
        <v>3964</v>
      </c>
      <c r="M46" s="11">
        <v>4081</v>
      </c>
      <c r="O46" s="39">
        <v>3964</v>
      </c>
      <c r="P46" t="s">
        <v>56</v>
      </c>
    </row>
    <row r="47" spans="1:16" x14ac:dyDescent="0.25">
      <c r="A47" s="8">
        <v>13</v>
      </c>
      <c r="B47" s="173" t="s">
        <v>122</v>
      </c>
      <c r="C47">
        <v>81124</v>
      </c>
      <c r="F47" s="173" t="s">
        <v>281</v>
      </c>
      <c r="H47" s="85" t="s">
        <v>228</v>
      </c>
      <c r="J47" s="173">
        <v>4081</v>
      </c>
      <c r="L47" s="39">
        <v>3964</v>
      </c>
      <c r="M47" s="11">
        <v>4081</v>
      </c>
      <c r="O47" s="91"/>
    </row>
    <row r="48" spans="1:16" x14ac:dyDescent="0.25">
      <c r="A48" s="8">
        <v>14</v>
      </c>
      <c r="B48" s="173" t="s">
        <v>122</v>
      </c>
      <c r="C48">
        <v>28777</v>
      </c>
      <c r="E48" s="44" t="s">
        <v>278</v>
      </c>
      <c r="F48" s="173" t="s">
        <v>281</v>
      </c>
      <c r="H48" s="85" t="s">
        <v>228</v>
      </c>
      <c r="J48" s="173">
        <v>4081</v>
      </c>
      <c r="L48" s="39">
        <v>3964</v>
      </c>
      <c r="M48" s="11">
        <v>4081</v>
      </c>
      <c r="O48" s="88"/>
    </row>
    <row r="49" spans="1:15" x14ac:dyDescent="0.25">
      <c r="A49" s="8">
        <v>15</v>
      </c>
      <c r="B49" s="173" t="s">
        <v>122</v>
      </c>
      <c r="C49">
        <v>33368</v>
      </c>
      <c r="E49" s="44" t="s">
        <v>278</v>
      </c>
      <c r="F49" s="170" t="s">
        <v>283</v>
      </c>
      <c r="H49" s="85" t="s">
        <v>228</v>
      </c>
      <c r="J49" s="173">
        <v>4081</v>
      </c>
      <c r="L49" s="39">
        <v>3964</v>
      </c>
      <c r="M49" s="11">
        <v>4081</v>
      </c>
      <c r="O49" s="88"/>
    </row>
    <row r="50" spans="1:15" x14ac:dyDescent="0.25">
      <c r="A50" s="7">
        <v>16</v>
      </c>
      <c r="B50" s="173" t="s">
        <v>34</v>
      </c>
      <c r="C50">
        <v>119975</v>
      </c>
      <c r="E50" t="s">
        <v>177</v>
      </c>
      <c r="F50" s="170" t="s">
        <v>283</v>
      </c>
      <c r="H50" s="85" t="s">
        <v>272</v>
      </c>
      <c r="J50" s="173">
        <v>4081</v>
      </c>
      <c r="L50" s="39">
        <v>3964</v>
      </c>
      <c r="M50" s="11">
        <v>4081</v>
      </c>
      <c r="O50" s="34"/>
    </row>
    <row r="51" spans="1:15" x14ac:dyDescent="0.25">
      <c r="A51" s="7">
        <v>17</v>
      </c>
      <c r="B51" s="173" t="s">
        <v>34</v>
      </c>
      <c r="C51">
        <v>111112</v>
      </c>
      <c r="E51" t="s">
        <v>177</v>
      </c>
      <c r="F51" s="170" t="s">
        <v>283</v>
      </c>
      <c r="H51" s="85" t="s">
        <v>228</v>
      </c>
      <c r="J51" s="173">
        <v>4081</v>
      </c>
      <c r="L51" s="39">
        <v>3964</v>
      </c>
      <c r="M51" s="11">
        <v>4081</v>
      </c>
    </row>
    <row r="52" spans="1:15" x14ac:dyDescent="0.25">
      <c r="A52" s="8">
        <v>18</v>
      </c>
      <c r="B52" s="173" t="s">
        <v>34</v>
      </c>
      <c r="C52">
        <v>49071</v>
      </c>
      <c r="E52" s="44" t="s">
        <v>176</v>
      </c>
      <c r="F52" s="170" t="s">
        <v>279</v>
      </c>
      <c r="H52" s="85" t="s">
        <v>47</v>
      </c>
      <c r="J52" s="173">
        <v>4081</v>
      </c>
      <c r="L52" s="39">
        <v>3964</v>
      </c>
      <c r="M52" s="11">
        <v>4081</v>
      </c>
    </row>
    <row r="53" spans="1:15" x14ac:dyDescent="0.25">
      <c r="A53" s="8">
        <f>1+A52</f>
        <v>19</v>
      </c>
      <c r="B53" s="173" t="s">
        <v>34</v>
      </c>
      <c r="C53">
        <v>47315</v>
      </c>
      <c r="E53" s="44" t="s">
        <v>176</v>
      </c>
      <c r="F53" s="170" t="s">
        <v>279</v>
      </c>
      <c r="H53" s="85" t="s">
        <v>47</v>
      </c>
      <c r="J53" s="173">
        <v>4081</v>
      </c>
      <c r="L53" s="39">
        <v>3964</v>
      </c>
      <c r="M53" s="11">
        <v>4081</v>
      </c>
      <c r="N53" t="s">
        <v>402</v>
      </c>
      <c r="O53" s="118"/>
    </row>
    <row r="54" spans="1:15" x14ac:dyDescent="0.25">
      <c r="A54" s="8">
        <f t="shared" ref="A54:A60" si="0">1+A53</f>
        <v>20</v>
      </c>
      <c r="B54" s="173" t="s">
        <v>387</v>
      </c>
      <c r="C54">
        <v>3001</v>
      </c>
      <c r="E54" t="s">
        <v>407</v>
      </c>
      <c r="F54" s="170" t="s">
        <v>285</v>
      </c>
      <c r="G54" s="44"/>
      <c r="H54" s="85" t="s">
        <v>47</v>
      </c>
      <c r="J54" s="173">
        <v>4081</v>
      </c>
      <c r="L54" s="39">
        <v>3964</v>
      </c>
      <c r="M54" s="11">
        <v>4081</v>
      </c>
      <c r="O54" s="44"/>
    </row>
    <row r="55" spans="1:15" x14ac:dyDescent="0.25">
      <c r="A55" s="8">
        <f t="shared" si="0"/>
        <v>21</v>
      </c>
      <c r="B55" s="173" t="s">
        <v>206</v>
      </c>
      <c r="C55">
        <v>4166</v>
      </c>
      <c r="E55" s="44" t="s">
        <v>251</v>
      </c>
      <c r="F55" s="170" t="s">
        <v>282</v>
      </c>
      <c r="G55" s="44"/>
      <c r="H55" s="85" t="s">
        <v>47</v>
      </c>
      <c r="J55" s="173">
        <v>4081</v>
      </c>
      <c r="L55" s="39">
        <v>3964</v>
      </c>
      <c r="M55" s="11">
        <v>4081</v>
      </c>
      <c r="N55" t="s">
        <v>393</v>
      </c>
      <c r="O55" s="44"/>
    </row>
    <row r="56" spans="1:15" x14ac:dyDescent="0.25">
      <c r="A56" s="8">
        <f t="shared" si="0"/>
        <v>22</v>
      </c>
      <c r="B56" s="173" t="s">
        <v>206</v>
      </c>
      <c r="C56">
        <v>128344</v>
      </c>
      <c r="E56" s="44" t="s">
        <v>251</v>
      </c>
      <c r="F56" s="65" t="s">
        <v>282</v>
      </c>
      <c r="G56" s="44"/>
      <c r="H56" s="85" t="s">
        <v>47</v>
      </c>
      <c r="J56" s="173">
        <v>4081</v>
      </c>
      <c r="L56" s="39">
        <v>3964</v>
      </c>
      <c r="M56" s="11">
        <v>4081</v>
      </c>
      <c r="N56" t="s">
        <v>393</v>
      </c>
      <c r="O56" s="44"/>
    </row>
    <row r="57" spans="1:15" x14ac:dyDescent="0.25">
      <c r="A57" s="8">
        <f t="shared" si="0"/>
        <v>23</v>
      </c>
      <c r="B57" s="173" t="s">
        <v>122</v>
      </c>
      <c r="C57">
        <v>113844</v>
      </c>
      <c r="D57" s="44"/>
      <c r="E57" t="s">
        <v>44</v>
      </c>
      <c r="F57" s="65" t="s">
        <v>283</v>
      </c>
      <c r="G57" s="44"/>
      <c r="H57" s="85" t="s">
        <v>228</v>
      </c>
      <c r="I57" s="44"/>
      <c r="J57" s="173">
        <v>4081</v>
      </c>
      <c r="L57" s="39">
        <v>3964</v>
      </c>
      <c r="M57" s="11">
        <v>4081</v>
      </c>
      <c r="O57" s="44"/>
    </row>
    <row r="58" spans="1:15" x14ac:dyDescent="0.25">
      <c r="A58" s="8">
        <f t="shared" si="0"/>
        <v>24</v>
      </c>
      <c r="B58" s="65" t="s">
        <v>36</v>
      </c>
      <c r="C58" s="44">
        <v>782</v>
      </c>
      <c r="E58" t="s">
        <v>289</v>
      </c>
      <c r="F58" s="65" t="s">
        <v>285</v>
      </c>
      <c r="H58" s="85" t="s">
        <v>47</v>
      </c>
      <c r="I58" s="44"/>
      <c r="J58" s="173">
        <v>4081</v>
      </c>
      <c r="L58" s="39">
        <v>3964</v>
      </c>
      <c r="M58" s="11">
        <v>4081</v>
      </c>
      <c r="O58" s="44"/>
    </row>
    <row r="59" spans="1:15" x14ac:dyDescent="0.25">
      <c r="A59" s="8">
        <f t="shared" si="0"/>
        <v>25</v>
      </c>
      <c r="B59" s="65" t="s">
        <v>388</v>
      </c>
      <c r="C59">
        <v>20904</v>
      </c>
      <c r="D59" s="44"/>
      <c r="E59" s="44" t="s">
        <v>251</v>
      </c>
      <c r="F59" s="65" t="s">
        <v>282</v>
      </c>
      <c r="G59" s="44"/>
      <c r="H59" s="117" t="s">
        <v>211</v>
      </c>
      <c r="I59" s="44"/>
      <c r="J59" s="173">
        <v>4081</v>
      </c>
      <c r="L59" s="39">
        <v>3964</v>
      </c>
      <c r="M59" s="11">
        <v>4081</v>
      </c>
      <c r="O59" s="44"/>
    </row>
    <row r="60" spans="1:15" x14ac:dyDescent="0.25">
      <c r="A60" s="8">
        <f t="shared" si="0"/>
        <v>26</v>
      </c>
      <c r="B60" s="65" t="s">
        <v>388</v>
      </c>
      <c r="C60" s="44">
        <v>25118</v>
      </c>
      <c r="D60" s="44"/>
      <c r="E60" s="44" t="s">
        <v>251</v>
      </c>
      <c r="F60" s="65" t="s">
        <v>282</v>
      </c>
      <c r="G60" s="44"/>
      <c r="H60" s="117" t="s">
        <v>211</v>
      </c>
      <c r="I60" s="44"/>
      <c r="J60" s="173">
        <v>4081</v>
      </c>
      <c r="L60" s="39">
        <v>3964</v>
      </c>
      <c r="M60" s="11">
        <v>4081</v>
      </c>
      <c r="O60" s="44"/>
    </row>
    <row r="61" spans="1:15" x14ac:dyDescent="0.25">
      <c r="A61" s="8">
        <v>27</v>
      </c>
      <c r="B61" s="65" t="s">
        <v>388</v>
      </c>
      <c r="C61" s="44">
        <v>24965</v>
      </c>
      <c r="D61" s="44"/>
      <c r="E61" s="44" t="s">
        <v>251</v>
      </c>
      <c r="F61" s="65" t="s">
        <v>282</v>
      </c>
      <c r="G61" s="44"/>
      <c r="H61" s="117" t="s">
        <v>211</v>
      </c>
      <c r="I61" s="44"/>
      <c r="J61" s="173">
        <v>4081</v>
      </c>
      <c r="K61" s="44"/>
      <c r="L61" s="39">
        <v>3964</v>
      </c>
      <c r="M61" s="11">
        <v>4081</v>
      </c>
    </row>
    <row r="62" spans="1:15" x14ac:dyDescent="0.25">
      <c r="A62" s="8">
        <v>28</v>
      </c>
      <c r="B62" s="65" t="s">
        <v>388</v>
      </c>
      <c r="C62" s="44">
        <v>16785</v>
      </c>
      <c r="D62" s="44"/>
      <c r="E62" s="44" t="s">
        <v>251</v>
      </c>
      <c r="F62" s="65" t="s">
        <v>282</v>
      </c>
      <c r="G62" s="44"/>
      <c r="H62" s="117" t="s">
        <v>401</v>
      </c>
      <c r="I62" s="44"/>
      <c r="J62" s="173">
        <v>4081</v>
      </c>
      <c r="K62" s="44"/>
      <c r="L62" s="39">
        <v>3964</v>
      </c>
      <c r="M62" s="11">
        <v>4081</v>
      </c>
    </row>
    <row r="63" spans="1:15" x14ac:dyDescent="0.25">
      <c r="A63" s="44"/>
      <c r="B63" s="65"/>
      <c r="C63" s="44"/>
      <c r="D63" s="44"/>
      <c r="E63" s="44"/>
      <c r="F63" s="65"/>
      <c r="G63" s="44"/>
      <c r="H63" s="44"/>
      <c r="I63" s="44"/>
      <c r="J63" s="65"/>
      <c r="K63" s="44"/>
      <c r="L63" s="65"/>
      <c r="M63" s="88"/>
      <c r="N63" s="44"/>
    </row>
    <row r="64" spans="1:15" x14ac:dyDescent="0.25">
      <c r="A64" s="8">
        <v>29</v>
      </c>
      <c r="B64" s="65" t="s">
        <v>388</v>
      </c>
      <c r="C64" s="44">
        <v>20963</v>
      </c>
      <c r="D64" s="44"/>
      <c r="E64" s="44" t="s">
        <v>251</v>
      </c>
      <c r="F64" s="65" t="s">
        <v>282</v>
      </c>
      <c r="G64" s="44"/>
      <c r="H64" s="44" t="s">
        <v>175</v>
      </c>
      <c r="I64" s="44"/>
      <c r="J64" s="173">
        <v>4081</v>
      </c>
      <c r="K64" s="44"/>
      <c r="L64" s="39">
        <v>3964</v>
      </c>
      <c r="M64" s="11">
        <v>4081</v>
      </c>
    </row>
    <row r="65" spans="1:21" x14ac:dyDescent="0.25">
      <c r="A65" s="8">
        <v>30</v>
      </c>
      <c r="B65" s="65" t="s">
        <v>206</v>
      </c>
      <c r="C65" s="44">
        <v>11606</v>
      </c>
      <c r="D65" s="44"/>
      <c r="E65" s="44" t="s">
        <v>251</v>
      </c>
      <c r="F65" s="65" t="s">
        <v>282</v>
      </c>
      <c r="G65" s="44"/>
      <c r="H65" s="85" t="s">
        <v>47</v>
      </c>
      <c r="I65" s="44"/>
      <c r="J65" s="173">
        <v>4081</v>
      </c>
      <c r="K65" s="44"/>
      <c r="L65" s="39">
        <v>3964</v>
      </c>
      <c r="M65" s="11">
        <v>4081</v>
      </c>
      <c r="N65" t="s">
        <v>393</v>
      </c>
    </row>
    <row r="66" spans="1:21" x14ac:dyDescent="0.25">
      <c r="A66" s="8">
        <v>31</v>
      </c>
      <c r="B66" s="65" t="s">
        <v>206</v>
      </c>
      <c r="C66" s="44">
        <v>11424</v>
      </c>
      <c r="D66" s="44"/>
      <c r="E66" s="44" t="s">
        <v>251</v>
      </c>
      <c r="F66" s="65" t="s">
        <v>282</v>
      </c>
      <c r="G66" s="44"/>
      <c r="H66" s="85" t="s">
        <v>47</v>
      </c>
      <c r="I66" s="44"/>
      <c r="J66" s="173">
        <v>4081</v>
      </c>
      <c r="K66" s="44"/>
      <c r="L66" s="39">
        <v>3964</v>
      </c>
      <c r="M66" s="11">
        <v>4081</v>
      </c>
      <c r="N66" t="s">
        <v>393</v>
      </c>
    </row>
    <row r="67" spans="1:21" x14ac:dyDescent="0.25">
      <c r="A67" s="8">
        <v>32</v>
      </c>
      <c r="B67" s="65" t="s">
        <v>265</v>
      </c>
      <c r="C67" s="44">
        <v>110697</v>
      </c>
      <c r="D67" s="44"/>
      <c r="E67" s="44" t="s">
        <v>278</v>
      </c>
      <c r="F67" s="65" t="s">
        <v>283</v>
      </c>
      <c r="G67" s="44"/>
      <c r="H67" s="44" t="s">
        <v>399</v>
      </c>
      <c r="I67" s="44"/>
      <c r="J67" s="173">
        <v>4081</v>
      </c>
      <c r="K67" s="44"/>
      <c r="L67" s="39">
        <v>3964</v>
      </c>
      <c r="M67" s="11">
        <v>4081</v>
      </c>
    </row>
    <row r="68" spans="1:21" x14ac:dyDescent="0.25">
      <c r="A68" s="8">
        <v>33</v>
      </c>
      <c r="B68" s="65" t="s">
        <v>122</v>
      </c>
      <c r="C68" s="44">
        <v>68191</v>
      </c>
      <c r="D68" s="44"/>
      <c r="E68" s="44" t="s">
        <v>398</v>
      </c>
      <c r="F68" s="65" t="s">
        <v>391</v>
      </c>
      <c r="G68" s="44"/>
      <c r="H68" s="44" t="s">
        <v>392</v>
      </c>
      <c r="I68" s="44"/>
      <c r="J68" s="173">
        <v>4081</v>
      </c>
      <c r="K68" s="44"/>
      <c r="L68" s="39">
        <v>3964</v>
      </c>
      <c r="M68" s="11">
        <v>4081</v>
      </c>
    </row>
    <row r="69" spans="1:21" x14ac:dyDescent="0.25">
      <c r="A69" s="8">
        <v>34</v>
      </c>
      <c r="B69" s="65" t="s">
        <v>388</v>
      </c>
      <c r="C69" s="44">
        <v>15644</v>
      </c>
      <c r="D69" s="44"/>
      <c r="E69" s="44" t="s">
        <v>251</v>
      </c>
      <c r="F69" s="65" t="s">
        <v>282</v>
      </c>
      <c r="G69" s="44"/>
      <c r="H69" s="44" t="s">
        <v>175</v>
      </c>
      <c r="I69" s="44"/>
      <c r="J69" s="65">
        <v>4009</v>
      </c>
      <c r="K69" s="44"/>
      <c r="L69" s="39">
        <v>3964</v>
      </c>
      <c r="M69" s="11">
        <v>4009</v>
      </c>
    </row>
    <row r="70" spans="1:21" x14ac:dyDescent="0.25">
      <c r="A70" s="8">
        <v>35</v>
      </c>
      <c r="B70" s="65" t="s">
        <v>265</v>
      </c>
      <c r="C70" s="44">
        <v>52389</v>
      </c>
      <c r="D70" s="44"/>
      <c r="E70" s="44" t="s">
        <v>278</v>
      </c>
      <c r="F70" s="65" t="s">
        <v>279</v>
      </c>
      <c r="G70" s="44"/>
      <c r="H70" s="44" t="s">
        <v>395</v>
      </c>
      <c r="I70" s="44"/>
      <c r="J70" s="65">
        <v>4009</v>
      </c>
      <c r="K70" s="44"/>
      <c r="L70" s="39">
        <v>3964</v>
      </c>
      <c r="M70" s="11">
        <v>4009</v>
      </c>
    </row>
    <row r="71" spans="1:21" x14ac:dyDescent="0.25">
      <c r="A71" s="7">
        <v>36</v>
      </c>
      <c r="B71" s="65" t="s">
        <v>7</v>
      </c>
      <c r="C71" s="44">
        <v>14686</v>
      </c>
      <c r="D71" s="44"/>
      <c r="E71" s="44" t="s">
        <v>394</v>
      </c>
      <c r="F71" s="65" t="s">
        <v>283</v>
      </c>
      <c r="G71" s="44"/>
      <c r="H71" s="44" t="s">
        <v>228</v>
      </c>
      <c r="I71" s="44"/>
      <c r="J71" s="65">
        <v>4009</v>
      </c>
      <c r="K71" s="44"/>
      <c r="L71" s="39">
        <v>3964</v>
      </c>
      <c r="M71" s="11">
        <v>4009</v>
      </c>
    </row>
    <row r="72" spans="1:21" x14ac:dyDescent="0.25">
      <c r="A72" s="7">
        <v>37</v>
      </c>
      <c r="B72" s="65" t="s">
        <v>7</v>
      </c>
      <c r="C72" s="44">
        <v>16853</v>
      </c>
      <c r="D72" s="44"/>
      <c r="E72" s="44" t="s">
        <v>383</v>
      </c>
      <c r="F72" s="65" t="s">
        <v>281</v>
      </c>
      <c r="G72" s="44"/>
      <c r="H72" s="44" t="s">
        <v>228</v>
      </c>
      <c r="I72" s="44"/>
      <c r="J72" s="65">
        <v>4009</v>
      </c>
      <c r="K72" s="44"/>
      <c r="L72" s="39">
        <v>3964</v>
      </c>
      <c r="M72" s="11">
        <v>4009</v>
      </c>
    </row>
    <row r="73" spans="1:21" x14ac:dyDescent="0.25">
      <c r="A73" s="8">
        <v>38</v>
      </c>
      <c r="B73" s="65" t="s">
        <v>390</v>
      </c>
      <c r="C73" s="44">
        <v>18302</v>
      </c>
      <c r="D73" s="44"/>
      <c r="E73" s="44" t="s">
        <v>82</v>
      </c>
      <c r="F73" s="65" t="s">
        <v>283</v>
      </c>
      <c r="G73" s="44"/>
      <c r="H73" s="44" t="s">
        <v>197</v>
      </c>
      <c r="I73" s="44"/>
      <c r="J73" s="65" t="s">
        <v>396</v>
      </c>
      <c r="K73" s="44"/>
      <c r="L73" s="39">
        <v>3964</v>
      </c>
      <c r="M73" s="11">
        <v>4009</v>
      </c>
      <c r="N73" t="s">
        <v>389</v>
      </c>
      <c r="U73" t="s">
        <v>400</v>
      </c>
    </row>
    <row r="74" spans="1:21" x14ac:dyDescent="0.25">
      <c r="A74" s="8">
        <v>39</v>
      </c>
      <c r="B74" s="65" t="s">
        <v>388</v>
      </c>
      <c r="C74" s="44">
        <v>20535</v>
      </c>
      <c r="D74" s="44"/>
      <c r="E74" s="44" t="s">
        <v>251</v>
      </c>
      <c r="F74" s="65" t="s">
        <v>282</v>
      </c>
      <c r="G74" s="44"/>
      <c r="H74" s="44" t="s">
        <v>397</v>
      </c>
      <c r="I74" s="44"/>
      <c r="J74" s="65" t="s">
        <v>396</v>
      </c>
      <c r="K74" s="44"/>
      <c r="L74" s="39">
        <v>3964</v>
      </c>
      <c r="M74" s="11">
        <v>4009</v>
      </c>
    </row>
    <row r="75" spans="1:21" x14ac:dyDescent="0.25">
      <c r="A75" s="65">
        <v>40</v>
      </c>
      <c r="B75" s="65"/>
      <c r="C75" s="44"/>
      <c r="D75" s="44"/>
      <c r="E75" s="44"/>
      <c r="F75" s="44"/>
      <c r="G75" s="44"/>
      <c r="H75" s="44"/>
      <c r="I75" s="44"/>
      <c r="J75" s="65"/>
      <c r="K75" s="44"/>
      <c r="L75" s="65"/>
      <c r="M75" s="65"/>
    </row>
    <row r="76" spans="1:21" x14ac:dyDescent="0.25">
      <c r="A76" s="65">
        <v>41</v>
      </c>
      <c r="B76" s="65"/>
      <c r="C76" s="44"/>
      <c r="D76" s="44"/>
      <c r="E76" s="44"/>
      <c r="F76" s="44"/>
      <c r="G76" s="44"/>
      <c r="H76" s="44"/>
      <c r="I76" s="44"/>
      <c r="J76" s="65"/>
      <c r="K76" s="44"/>
      <c r="L76" s="65"/>
      <c r="M76" s="65"/>
    </row>
    <row r="77" spans="1:21" x14ac:dyDescent="0.25">
      <c r="A77" s="65">
        <v>42</v>
      </c>
      <c r="B77" s="65"/>
      <c r="C77" s="44"/>
      <c r="D77" s="44"/>
      <c r="E77" s="44"/>
      <c r="F77" s="44"/>
      <c r="G77" s="44"/>
      <c r="H77" s="44"/>
      <c r="I77" s="44"/>
      <c r="J77" s="65"/>
      <c r="K77" s="44"/>
      <c r="L77" s="65"/>
      <c r="M77" s="65"/>
    </row>
    <row r="78" spans="1:21" x14ac:dyDescent="0.25">
      <c r="A78" s="65">
        <v>43</v>
      </c>
      <c r="B78" s="65"/>
      <c r="C78" s="44"/>
      <c r="D78" s="44"/>
      <c r="E78" s="44"/>
      <c r="F78" s="44"/>
      <c r="G78" s="44"/>
      <c r="H78" s="44"/>
      <c r="I78" s="44"/>
      <c r="J78" s="65"/>
      <c r="K78" s="44"/>
      <c r="L78" s="65"/>
      <c r="M78" s="65"/>
    </row>
    <row r="79" spans="1:21" x14ac:dyDescent="0.25">
      <c r="A79" s="65">
        <v>44</v>
      </c>
      <c r="B79" s="65"/>
      <c r="C79" s="44"/>
      <c r="D79" s="44"/>
      <c r="E79" s="44"/>
      <c r="F79" s="44"/>
      <c r="G79" s="44"/>
      <c r="H79" s="44"/>
      <c r="I79" s="44"/>
      <c r="J79" s="65"/>
      <c r="K79" s="44"/>
      <c r="L79" s="65"/>
      <c r="M79" s="65"/>
    </row>
    <row r="80" spans="1:21" x14ac:dyDescent="0.25">
      <c r="A80" s="65">
        <v>45</v>
      </c>
      <c r="B80" s="65"/>
      <c r="C80" s="44"/>
      <c r="D80" s="44"/>
      <c r="E80" s="44"/>
      <c r="F80" s="44"/>
      <c r="G80" s="44"/>
      <c r="H80" s="65"/>
      <c r="I80" s="44"/>
      <c r="J80" s="65"/>
      <c r="K80" s="44"/>
      <c r="L80" s="65"/>
      <c r="M80" s="65"/>
    </row>
    <row r="81" spans="1:15" x14ac:dyDescent="0.25">
      <c r="A81" s="65">
        <v>46</v>
      </c>
      <c r="B81" s="65"/>
      <c r="C81" s="44"/>
      <c r="D81" s="44"/>
      <c r="E81" s="44"/>
      <c r="F81" s="44"/>
      <c r="G81" s="44"/>
      <c r="H81" s="44"/>
      <c r="I81" s="44"/>
      <c r="J81" s="65"/>
      <c r="K81" s="44"/>
      <c r="L81" s="65"/>
      <c r="M81" s="65"/>
      <c r="N81" s="44"/>
    </row>
    <row r="82" spans="1:15" x14ac:dyDescent="0.25">
      <c r="A82" s="65"/>
      <c r="B82" s="65"/>
      <c r="C82" s="44"/>
      <c r="D82" s="44"/>
      <c r="E82" s="44"/>
      <c r="F82" s="44"/>
      <c r="G82" s="44"/>
      <c r="H82" s="44"/>
      <c r="I82" s="44"/>
      <c r="J82" s="65"/>
      <c r="K82" s="44"/>
      <c r="L82" s="65"/>
      <c r="M82" s="65"/>
      <c r="N82" s="44"/>
    </row>
    <row r="83" spans="1:15" x14ac:dyDescent="0.25">
      <c r="A83" s="65"/>
      <c r="B83" s="7"/>
      <c r="C83" s="14"/>
      <c r="D83" s="14"/>
      <c r="E83" s="14"/>
      <c r="F83" s="14"/>
      <c r="G83" s="14"/>
      <c r="H83" s="7"/>
      <c r="I83" s="14"/>
      <c r="J83" s="7"/>
      <c r="K83" s="14"/>
      <c r="L83" s="7"/>
      <c r="M83" s="7"/>
      <c r="N83" s="14"/>
      <c r="O83" s="14"/>
    </row>
  </sheetData>
  <mergeCells count="13">
    <mergeCell ref="J19:K19"/>
    <mergeCell ref="B31:M31"/>
    <mergeCell ref="L33:M33"/>
    <mergeCell ref="H23:L23"/>
    <mergeCell ref="H25:L25"/>
    <mergeCell ref="M23:N23"/>
    <mergeCell ref="M25:N25"/>
    <mergeCell ref="E3:H3"/>
    <mergeCell ref="J10:K10"/>
    <mergeCell ref="J15:L15"/>
    <mergeCell ref="M15:N15"/>
    <mergeCell ref="J17:K17"/>
    <mergeCell ref="M17:N17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8330-5711-4CBE-B24B-4ED494BABAD0}">
  <dimension ref="B1:Y69"/>
  <sheetViews>
    <sheetView workbookViewId="0">
      <selection activeCell="R9" sqref="R9"/>
    </sheetView>
  </sheetViews>
  <sheetFormatPr defaultRowHeight="15" x14ac:dyDescent="0.25"/>
  <cols>
    <col min="4" max="4" width="2" customWidth="1"/>
    <col min="5" max="5" width="27" customWidth="1"/>
    <col min="9" max="9" width="2" customWidth="1"/>
    <col min="10" max="10" width="27" customWidth="1"/>
    <col min="11" max="11" width="7.28515625" customWidth="1"/>
    <col min="14" max="14" width="2" customWidth="1"/>
    <col min="15" max="15" width="29" customWidth="1"/>
    <col min="16" max="16" width="10.140625" customWidth="1"/>
    <col min="17" max="17" width="7.140625" customWidth="1"/>
    <col min="18" max="18" width="27" customWidth="1"/>
  </cols>
  <sheetData>
    <row r="1" spans="2:24" x14ac:dyDescent="0.25">
      <c r="L1" s="180"/>
      <c r="M1" s="180"/>
      <c r="N1" s="180"/>
      <c r="O1" s="180"/>
      <c r="P1" s="180"/>
      <c r="Q1" s="14"/>
    </row>
    <row r="2" spans="2:24" ht="18.75" x14ac:dyDescent="0.3">
      <c r="B2" s="19" t="s">
        <v>34</v>
      </c>
      <c r="C2" s="19"/>
      <c r="D2" s="19" t="s">
        <v>182</v>
      </c>
      <c r="E2" s="19"/>
      <c r="G2" s="19" t="s">
        <v>34</v>
      </c>
      <c r="H2" s="19"/>
      <c r="I2" s="19" t="s">
        <v>182</v>
      </c>
      <c r="J2" s="19"/>
      <c r="K2" s="19"/>
      <c r="L2" s="181" t="s">
        <v>7</v>
      </c>
      <c r="M2" s="181"/>
      <c r="N2" s="181" t="s">
        <v>182</v>
      </c>
      <c r="O2" s="181"/>
      <c r="P2" s="181"/>
      <c r="Q2" s="178"/>
      <c r="R2" s="19"/>
    </row>
    <row r="3" spans="2:24" ht="18.75" x14ac:dyDescent="0.3">
      <c r="B3" s="19"/>
      <c r="C3" s="19"/>
      <c r="D3" s="19"/>
      <c r="E3" s="19" t="s">
        <v>382</v>
      </c>
      <c r="G3" s="19"/>
      <c r="H3" s="19"/>
      <c r="I3" s="19"/>
      <c r="J3" s="19" t="s">
        <v>381</v>
      </c>
      <c r="K3" s="19"/>
      <c r="L3" s="181"/>
      <c r="M3" s="181"/>
      <c r="N3" s="181"/>
      <c r="O3" s="181" t="s">
        <v>381</v>
      </c>
      <c r="P3" s="180"/>
      <c r="Q3" s="178"/>
      <c r="R3" s="19"/>
      <c r="U3" s="173" t="s">
        <v>7</v>
      </c>
      <c r="V3">
        <v>31011</v>
      </c>
      <c r="X3" t="s">
        <v>368</v>
      </c>
    </row>
    <row r="4" spans="2:24" x14ac:dyDescent="0.25">
      <c r="L4" s="180"/>
      <c r="M4" s="180"/>
      <c r="N4" s="180"/>
      <c r="O4" s="180"/>
      <c r="P4" s="180"/>
      <c r="Q4" s="14"/>
      <c r="U4" s="173" t="s">
        <v>7</v>
      </c>
      <c r="V4">
        <v>31081</v>
      </c>
      <c r="X4" t="s">
        <v>368</v>
      </c>
    </row>
    <row r="5" spans="2:24" ht="15.75" x14ac:dyDescent="0.25">
      <c r="B5" s="217" t="s">
        <v>183</v>
      </c>
      <c r="C5" s="217"/>
      <c r="G5" s="217" t="s">
        <v>183</v>
      </c>
      <c r="H5" s="217"/>
      <c r="L5" s="218" t="s">
        <v>183</v>
      </c>
      <c r="M5" s="218"/>
      <c r="N5" s="180"/>
      <c r="O5" s="180"/>
      <c r="P5" s="186">
        <v>18780</v>
      </c>
      <c r="Q5" s="14"/>
      <c r="U5" s="173" t="s">
        <v>7</v>
      </c>
      <c r="V5">
        <v>31384</v>
      </c>
      <c r="X5" t="s">
        <v>368</v>
      </c>
    </row>
    <row r="6" spans="2:24" x14ac:dyDescent="0.25">
      <c r="B6" s="70" t="s">
        <v>9</v>
      </c>
      <c r="C6" s="70" t="s">
        <v>10</v>
      </c>
      <c r="E6" s="4" t="s">
        <v>184</v>
      </c>
      <c r="G6" s="174" t="s">
        <v>9</v>
      </c>
      <c r="H6" s="174" t="s">
        <v>10</v>
      </c>
      <c r="J6" s="4" t="s">
        <v>184</v>
      </c>
      <c r="K6" s="4"/>
      <c r="L6" s="182" t="s">
        <v>9</v>
      </c>
      <c r="M6" s="182" t="s">
        <v>10</v>
      </c>
      <c r="N6" s="180"/>
      <c r="O6" s="183" t="s">
        <v>184</v>
      </c>
      <c r="P6" s="180" t="s">
        <v>183</v>
      </c>
      <c r="Q6" s="179"/>
      <c r="R6" s="4"/>
      <c r="U6" s="173" t="s">
        <v>7</v>
      </c>
      <c r="V6">
        <v>31569</v>
      </c>
      <c r="X6" t="s">
        <v>368</v>
      </c>
    </row>
    <row r="7" spans="2:24" x14ac:dyDescent="0.25">
      <c r="L7" s="180"/>
      <c r="M7" s="180"/>
      <c r="N7" s="180"/>
      <c r="O7" s="180"/>
      <c r="P7" s="180"/>
      <c r="Q7" s="14"/>
    </row>
    <row r="8" spans="2:24" x14ac:dyDescent="0.25">
      <c r="L8" s="180"/>
      <c r="M8" s="180"/>
      <c r="N8" s="180"/>
      <c r="O8" s="180"/>
      <c r="P8" s="180"/>
      <c r="Q8" s="14"/>
    </row>
    <row r="9" spans="2:24" x14ac:dyDescent="0.25">
      <c r="B9">
        <v>15000</v>
      </c>
      <c r="C9">
        <v>16999</v>
      </c>
      <c r="E9" t="s">
        <v>187</v>
      </c>
      <c r="G9">
        <v>72000</v>
      </c>
      <c r="H9">
        <v>72149</v>
      </c>
      <c r="J9" t="s">
        <v>385</v>
      </c>
      <c r="L9" s="180">
        <v>50050</v>
      </c>
      <c r="M9" s="180">
        <v>50249</v>
      </c>
      <c r="N9" s="180"/>
      <c r="O9" s="180" t="s">
        <v>408</v>
      </c>
      <c r="P9" s="180">
        <v>160</v>
      </c>
      <c r="Q9" s="14"/>
      <c r="U9" s="173"/>
    </row>
    <row r="10" spans="2:24" x14ac:dyDescent="0.25">
      <c r="L10" s="180"/>
      <c r="M10" s="180"/>
      <c r="N10" s="180"/>
      <c r="O10" s="180"/>
      <c r="P10" s="180"/>
      <c r="Q10" s="14"/>
      <c r="U10" s="173" t="s">
        <v>34</v>
      </c>
      <c r="V10">
        <v>73186</v>
      </c>
      <c r="X10" t="s">
        <v>370</v>
      </c>
    </row>
    <row r="11" spans="2:24" x14ac:dyDescent="0.25">
      <c r="B11">
        <v>17000</v>
      </c>
      <c r="C11">
        <v>19999</v>
      </c>
      <c r="E11" t="s">
        <v>189</v>
      </c>
      <c r="G11">
        <v>72150</v>
      </c>
      <c r="H11">
        <v>79799</v>
      </c>
      <c r="J11" t="s">
        <v>386</v>
      </c>
      <c r="L11" s="180">
        <v>12038</v>
      </c>
      <c r="M11" s="180">
        <v>13469</v>
      </c>
      <c r="N11" s="180"/>
      <c r="O11" s="180" t="s">
        <v>409</v>
      </c>
      <c r="P11" s="180">
        <v>0</v>
      </c>
      <c r="Q11" s="14"/>
      <c r="U11" s="173" t="s">
        <v>34</v>
      </c>
      <c r="V11">
        <v>75528</v>
      </c>
      <c r="X11" t="s">
        <v>370</v>
      </c>
    </row>
    <row r="12" spans="2:24" x14ac:dyDescent="0.25">
      <c r="L12" s="180"/>
      <c r="M12" s="180"/>
      <c r="N12" s="180"/>
      <c r="O12" s="180"/>
      <c r="P12" s="180"/>
      <c r="Q12" s="14"/>
      <c r="U12" s="173" t="s">
        <v>34</v>
      </c>
      <c r="V12">
        <v>76739</v>
      </c>
      <c r="X12" t="s">
        <v>370</v>
      </c>
    </row>
    <row r="13" spans="2:24" x14ac:dyDescent="0.25">
      <c r="B13">
        <v>25000</v>
      </c>
      <c r="C13">
        <v>25499</v>
      </c>
      <c r="E13" t="s">
        <v>187</v>
      </c>
      <c r="G13">
        <v>81000</v>
      </c>
      <c r="H13">
        <v>81499</v>
      </c>
      <c r="J13" t="s">
        <v>405</v>
      </c>
      <c r="L13" s="180">
        <v>13500</v>
      </c>
      <c r="M13" s="180">
        <v>13999</v>
      </c>
      <c r="N13" s="180"/>
      <c r="O13" s="180" t="s">
        <v>410</v>
      </c>
      <c r="P13" s="180">
        <v>472</v>
      </c>
      <c r="Q13" s="14"/>
    </row>
    <row r="14" spans="2:24" x14ac:dyDescent="0.25">
      <c r="L14" s="180"/>
      <c r="M14" s="180"/>
      <c r="N14" s="180"/>
      <c r="O14" s="180"/>
      <c r="P14" s="180"/>
      <c r="Q14" s="14"/>
    </row>
    <row r="15" spans="2:24" x14ac:dyDescent="0.25">
      <c r="B15">
        <v>25500</v>
      </c>
      <c r="C15">
        <v>25999</v>
      </c>
      <c r="E15" t="s">
        <v>187</v>
      </c>
      <c r="G15">
        <v>82000</v>
      </c>
      <c r="H15">
        <v>82149</v>
      </c>
      <c r="J15" t="s">
        <v>406</v>
      </c>
      <c r="L15" s="180">
        <v>14000</v>
      </c>
      <c r="M15" s="180">
        <v>14299</v>
      </c>
      <c r="N15" s="180"/>
      <c r="O15" s="180" t="s">
        <v>410</v>
      </c>
      <c r="P15" s="180">
        <v>0</v>
      </c>
      <c r="Q15" s="14"/>
      <c r="U15" s="173" t="s">
        <v>34</v>
      </c>
      <c r="V15">
        <v>81232</v>
      </c>
      <c r="X15" t="s">
        <v>372</v>
      </c>
    </row>
    <row r="16" spans="2:24" x14ac:dyDescent="0.25">
      <c r="E16" s="44"/>
      <c r="L16" s="180"/>
      <c r="M16" s="180"/>
      <c r="N16" s="180"/>
      <c r="O16" s="180"/>
      <c r="P16" s="180"/>
      <c r="Q16" s="14"/>
      <c r="U16" s="173" t="s">
        <v>34</v>
      </c>
      <c r="V16">
        <v>81265</v>
      </c>
      <c r="X16" t="s">
        <v>372</v>
      </c>
    </row>
    <row r="17" spans="2:24" x14ac:dyDescent="0.25">
      <c r="B17" s="184">
        <v>40000</v>
      </c>
      <c r="C17" s="184">
        <v>40013</v>
      </c>
      <c r="E17" s="44" t="s">
        <v>176</v>
      </c>
      <c r="G17" s="173">
        <v>87000</v>
      </c>
      <c r="H17" s="173">
        <v>87799</v>
      </c>
      <c r="J17" t="s">
        <v>404</v>
      </c>
      <c r="L17" s="180">
        <v>14300</v>
      </c>
      <c r="M17" s="180">
        <v>14689</v>
      </c>
      <c r="N17" s="180"/>
      <c r="O17" s="180" t="s">
        <v>410</v>
      </c>
      <c r="P17" s="180">
        <v>7</v>
      </c>
      <c r="Q17" s="14"/>
      <c r="U17" s="173" t="s">
        <v>34</v>
      </c>
      <c r="V17">
        <v>81287</v>
      </c>
      <c r="X17" t="s">
        <v>372</v>
      </c>
    </row>
    <row r="18" spans="2:24" x14ac:dyDescent="0.25">
      <c r="B18" s="184"/>
      <c r="C18" s="184"/>
      <c r="E18" s="44"/>
      <c r="G18" s="173"/>
      <c r="H18" s="173"/>
      <c r="L18" s="180"/>
      <c r="M18" s="180"/>
      <c r="N18" s="180"/>
      <c r="O18" s="180"/>
      <c r="P18" s="180"/>
      <c r="Q18" s="14"/>
      <c r="U18" s="173" t="s">
        <v>34</v>
      </c>
      <c r="V18">
        <v>81386</v>
      </c>
      <c r="X18" t="s">
        <v>375</v>
      </c>
    </row>
    <row r="19" spans="2:24" x14ac:dyDescent="0.25">
      <c r="B19" s="184">
        <v>40125</v>
      </c>
      <c r="C19" s="185">
        <v>40149</v>
      </c>
      <c r="E19" s="44" t="s">
        <v>176</v>
      </c>
      <c r="G19" s="173"/>
      <c r="H19" s="92"/>
      <c r="L19" s="180">
        <v>26000</v>
      </c>
      <c r="M19" s="180">
        <v>26249</v>
      </c>
      <c r="N19" s="180"/>
      <c r="O19" s="180" t="s">
        <v>398</v>
      </c>
      <c r="P19" s="180">
        <v>74</v>
      </c>
      <c r="Q19" s="14"/>
      <c r="U19" s="173" t="s">
        <v>34</v>
      </c>
      <c r="V19">
        <v>81457</v>
      </c>
      <c r="X19" t="s">
        <v>375</v>
      </c>
    </row>
    <row r="20" spans="2:24" x14ac:dyDescent="0.25">
      <c r="B20" s="184"/>
      <c r="C20" s="184"/>
      <c r="E20" s="44"/>
      <c r="G20" s="173"/>
      <c r="H20" s="173"/>
      <c r="L20" s="180"/>
      <c r="M20" s="180"/>
      <c r="N20" s="180"/>
      <c r="O20" s="180"/>
      <c r="P20" s="180"/>
      <c r="Q20" s="14"/>
      <c r="U20" s="173"/>
    </row>
    <row r="21" spans="2:24" x14ac:dyDescent="0.25">
      <c r="B21" s="184">
        <v>45500</v>
      </c>
      <c r="C21" s="184">
        <v>45999</v>
      </c>
      <c r="E21" s="44" t="s">
        <v>176</v>
      </c>
      <c r="G21" s="177"/>
      <c r="H21" s="177"/>
      <c r="L21" s="180">
        <v>16000</v>
      </c>
      <c r="M21" s="180">
        <v>16499</v>
      </c>
      <c r="N21" s="180"/>
      <c r="O21" s="180" t="s">
        <v>383</v>
      </c>
      <c r="P21" s="180">
        <v>285</v>
      </c>
      <c r="Q21" s="14"/>
      <c r="U21" s="177"/>
    </row>
    <row r="22" spans="2:24" x14ac:dyDescent="0.25">
      <c r="B22" s="184"/>
      <c r="C22" s="184"/>
      <c r="E22" s="44"/>
      <c r="G22" s="177"/>
      <c r="H22" s="177"/>
      <c r="L22" s="180"/>
      <c r="M22" s="180"/>
      <c r="N22" s="180"/>
      <c r="O22" s="180"/>
      <c r="P22" s="180"/>
      <c r="Q22" s="14"/>
      <c r="U22" s="177"/>
    </row>
    <row r="23" spans="2:24" x14ac:dyDescent="0.25">
      <c r="B23" s="184">
        <v>46500</v>
      </c>
      <c r="C23" s="184">
        <v>46599</v>
      </c>
      <c r="E23" s="44" t="s">
        <v>176</v>
      </c>
      <c r="G23" s="177"/>
      <c r="H23" s="177"/>
      <c r="L23" s="180">
        <v>16500</v>
      </c>
      <c r="M23" s="180">
        <v>17499</v>
      </c>
      <c r="N23" s="180"/>
      <c r="O23" s="180" t="s">
        <v>383</v>
      </c>
      <c r="P23" s="180">
        <v>986</v>
      </c>
      <c r="Q23" s="14"/>
      <c r="U23" s="177"/>
    </row>
    <row r="24" spans="2:24" x14ac:dyDescent="0.25">
      <c r="B24" s="184"/>
      <c r="C24" s="184"/>
      <c r="E24" s="44"/>
      <c r="G24" s="177"/>
      <c r="H24" s="177"/>
      <c r="L24" s="180"/>
      <c r="M24" s="180"/>
      <c r="N24" s="180"/>
      <c r="O24" s="180"/>
      <c r="P24" s="180"/>
      <c r="Q24" s="14"/>
      <c r="U24" s="177"/>
    </row>
    <row r="25" spans="2:24" x14ac:dyDescent="0.25">
      <c r="B25" s="184">
        <v>46600</v>
      </c>
      <c r="C25" s="184">
        <v>46899</v>
      </c>
      <c r="E25" s="44" t="s">
        <v>176</v>
      </c>
      <c r="G25" s="177"/>
      <c r="H25" s="177"/>
      <c r="L25" s="180">
        <v>21000</v>
      </c>
      <c r="M25" s="180">
        <v>21019</v>
      </c>
      <c r="N25" s="180"/>
      <c r="O25" s="180" t="s">
        <v>415</v>
      </c>
      <c r="P25" s="180">
        <v>21</v>
      </c>
      <c r="Q25" s="14"/>
      <c r="U25" s="177"/>
    </row>
    <row r="26" spans="2:24" x14ac:dyDescent="0.25">
      <c r="B26" s="184"/>
      <c r="C26" s="184"/>
      <c r="E26" s="44"/>
      <c r="G26" s="177"/>
      <c r="H26" s="177"/>
      <c r="L26" s="180"/>
      <c r="M26" s="180"/>
      <c r="N26" s="180"/>
      <c r="O26" s="180"/>
      <c r="P26" s="180"/>
      <c r="Q26" s="14"/>
      <c r="U26" s="177"/>
    </row>
    <row r="27" spans="2:24" x14ac:dyDescent="0.25">
      <c r="B27" s="184">
        <v>46900</v>
      </c>
      <c r="C27" s="184">
        <v>46999</v>
      </c>
      <c r="E27" s="44" t="s">
        <v>176</v>
      </c>
      <c r="G27" s="177"/>
      <c r="H27" s="177"/>
      <c r="L27" s="180">
        <v>15150</v>
      </c>
      <c r="M27" s="180">
        <v>15249</v>
      </c>
      <c r="N27" s="180"/>
      <c r="O27" s="180" t="s">
        <v>411</v>
      </c>
      <c r="P27" s="180">
        <v>94</v>
      </c>
      <c r="Q27" s="14"/>
      <c r="U27" s="177"/>
    </row>
    <row r="28" spans="2:24" x14ac:dyDescent="0.25">
      <c r="B28" s="184"/>
      <c r="C28" s="184"/>
      <c r="E28" s="44"/>
      <c r="G28" s="177"/>
      <c r="H28" s="177"/>
      <c r="L28" s="180"/>
      <c r="M28" s="180"/>
      <c r="N28" s="180"/>
      <c r="O28" s="180"/>
      <c r="P28" s="180"/>
      <c r="Q28" s="14"/>
      <c r="U28" s="177"/>
    </row>
    <row r="29" spans="2:24" x14ac:dyDescent="0.25">
      <c r="B29" s="184">
        <v>47000</v>
      </c>
      <c r="C29" s="184">
        <v>47488</v>
      </c>
      <c r="E29" s="44" t="s">
        <v>176</v>
      </c>
      <c r="G29" s="177"/>
      <c r="H29" s="177"/>
      <c r="L29" s="180">
        <v>10000</v>
      </c>
      <c r="M29" s="180">
        <v>10128</v>
      </c>
      <c r="N29" s="180"/>
      <c r="O29" s="180" t="s">
        <v>412</v>
      </c>
      <c r="P29" s="180">
        <v>3</v>
      </c>
      <c r="Q29" s="14"/>
      <c r="U29" s="177"/>
    </row>
    <row r="30" spans="2:24" x14ac:dyDescent="0.25">
      <c r="B30" s="184"/>
      <c r="C30" s="184"/>
      <c r="E30" s="44"/>
      <c r="G30" s="177"/>
      <c r="H30" s="177"/>
      <c r="L30" s="180"/>
      <c r="M30" s="180"/>
      <c r="N30" s="180"/>
      <c r="O30" s="180"/>
      <c r="P30" s="180"/>
      <c r="Q30" s="14"/>
      <c r="U30" s="177"/>
    </row>
    <row r="31" spans="2:24" x14ac:dyDescent="0.25">
      <c r="B31" s="184">
        <v>47489</v>
      </c>
      <c r="C31" s="184">
        <v>47999</v>
      </c>
      <c r="E31" s="44" t="s">
        <v>176</v>
      </c>
      <c r="G31" s="177"/>
      <c r="H31" s="177"/>
      <c r="L31" s="180">
        <v>18000</v>
      </c>
      <c r="M31" s="180">
        <v>18299</v>
      </c>
      <c r="N31" s="180"/>
      <c r="O31" s="180" t="s">
        <v>413</v>
      </c>
      <c r="P31" s="180">
        <v>298</v>
      </c>
      <c r="Q31" s="14"/>
      <c r="U31" s="177"/>
    </row>
    <row r="32" spans="2:24" x14ac:dyDescent="0.25">
      <c r="B32" s="184"/>
      <c r="C32" s="184"/>
      <c r="E32" s="44"/>
      <c r="G32" s="177"/>
      <c r="H32" s="177"/>
      <c r="L32" s="180"/>
      <c r="M32" s="180"/>
      <c r="N32" s="180"/>
      <c r="O32" s="180"/>
      <c r="P32" s="180"/>
      <c r="Q32" s="14"/>
      <c r="U32" s="177"/>
    </row>
    <row r="33" spans="2:24" x14ac:dyDescent="0.25">
      <c r="B33" s="184">
        <v>48000</v>
      </c>
      <c r="C33" s="184">
        <v>48224</v>
      </c>
      <c r="E33" s="44" t="s">
        <v>176</v>
      </c>
      <c r="G33" s="177"/>
      <c r="H33" s="177"/>
      <c r="L33" s="180">
        <v>20002</v>
      </c>
      <c r="M33" s="180">
        <v>20349</v>
      </c>
      <c r="N33" s="180"/>
      <c r="O33" s="180" t="s">
        <v>384</v>
      </c>
      <c r="P33" s="180">
        <v>140</v>
      </c>
      <c r="Q33" s="14"/>
      <c r="U33" s="177"/>
    </row>
    <row r="34" spans="2:24" x14ac:dyDescent="0.25">
      <c r="B34" s="184"/>
      <c r="C34" s="184"/>
      <c r="E34" s="44"/>
      <c r="G34" s="177"/>
      <c r="H34" s="177"/>
      <c r="L34" s="180"/>
      <c r="M34" s="180"/>
      <c r="N34" s="180"/>
      <c r="O34" s="180"/>
      <c r="P34" s="180"/>
      <c r="Q34" s="14"/>
      <c r="U34" s="177"/>
    </row>
    <row r="35" spans="2:24" x14ac:dyDescent="0.25">
      <c r="B35" s="184">
        <v>48500</v>
      </c>
      <c r="C35" s="184">
        <v>48599</v>
      </c>
      <c r="E35" s="44" t="s">
        <v>176</v>
      </c>
      <c r="G35" s="177"/>
      <c r="H35" s="177"/>
      <c r="L35" s="180">
        <v>11656</v>
      </c>
      <c r="M35" s="180">
        <v>16999</v>
      </c>
      <c r="N35" s="180"/>
      <c r="O35" s="180" t="s">
        <v>414</v>
      </c>
      <c r="P35" s="180">
        <v>9</v>
      </c>
      <c r="Q35" s="14"/>
      <c r="U35" s="177"/>
    </row>
    <row r="36" spans="2:24" x14ac:dyDescent="0.25">
      <c r="B36" s="184"/>
      <c r="C36" s="184"/>
      <c r="E36" s="44"/>
      <c r="G36" s="177"/>
      <c r="H36" s="177"/>
      <c r="Q36" s="14"/>
      <c r="U36" s="177"/>
    </row>
    <row r="37" spans="2:24" x14ac:dyDescent="0.25">
      <c r="B37" s="184">
        <v>49500</v>
      </c>
      <c r="C37" s="184">
        <v>49674</v>
      </c>
      <c r="E37" s="44" t="s">
        <v>176</v>
      </c>
      <c r="G37" s="177"/>
      <c r="H37" s="177"/>
      <c r="P37">
        <f>SUM(P7:P35)</f>
        <v>2549</v>
      </c>
      <c r="Q37" s="14"/>
      <c r="U37" s="177"/>
    </row>
    <row r="38" spans="2:24" x14ac:dyDescent="0.25">
      <c r="B38" s="184"/>
      <c r="C38" s="184"/>
      <c r="E38" s="44"/>
      <c r="G38" s="177"/>
      <c r="H38" s="177"/>
      <c r="Q38" s="14"/>
      <c r="U38" s="177"/>
    </row>
    <row r="39" spans="2:24" x14ac:dyDescent="0.25">
      <c r="B39" s="184">
        <v>95000</v>
      </c>
      <c r="C39" s="184">
        <v>106599</v>
      </c>
      <c r="E39" s="44" t="s">
        <v>177</v>
      </c>
      <c r="G39" s="92"/>
      <c r="H39" s="92"/>
      <c r="Q39" s="14"/>
    </row>
    <row r="40" spans="2:24" x14ac:dyDescent="0.25">
      <c r="B40" s="184"/>
      <c r="C40" s="184"/>
      <c r="G40" s="173"/>
      <c r="H40" s="173"/>
      <c r="Q40" s="14"/>
    </row>
    <row r="41" spans="2:24" x14ac:dyDescent="0.25">
      <c r="B41" s="184">
        <v>106600</v>
      </c>
      <c r="C41" s="185" t="s">
        <v>185</v>
      </c>
      <c r="E41" t="s">
        <v>177</v>
      </c>
      <c r="G41" s="92"/>
      <c r="H41" s="92"/>
      <c r="Q41" s="14"/>
    </row>
    <row r="42" spans="2:24" x14ac:dyDescent="0.25">
      <c r="B42" s="184"/>
      <c r="C42" s="184"/>
      <c r="G42" s="173"/>
      <c r="H42" s="173"/>
      <c r="Q42" s="14"/>
      <c r="X42" s="44"/>
    </row>
    <row r="43" spans="2:24" x14ac:dyDescent="0.25">
      <c r="B43" s="185" t="s">
        <v>181</v>
      </c>
      <c r="C43" s="185">
        <v>120499</v>
      </c>
      <c r="E43" t="s">
        <v>177</v>
      </c>
      <c r="G43" s="92"/>
      <c r="H43" s="92"/>
      <c r="Q43" s="14"/>
    </row>
    <row r="44" spans="2:24" x14ac:dyDescent="0.25">
      <c r="B44" s="184"/>
      <c r="C44" s="184"/>
      <c r="G44" s="92"/>
      <c r="H44" s="92"/>
      <c r="Q44" s="14"/>
    </row>
    <row r="45" spans="2:24" x14ac:dyDescent="0.25">
      <c r="B45" s="185" t="s">
        <v>180</v>
      </c>
      <c r="C45" s="185">
        <v>120999</v>
      </c>
      <c r="E45" t="s">
        <v>186</v>
      </c>
      <c r="G45" s="92"/>
      <c r="H45" s="92"/>
      <c r="Q45" s="14"/>
      <c r="U45" s="65"/>
      <c r="V45" s="44"/>
      <c r="W45" s="44"/>
    </row>
    <row r="46" spans="2:24" x14ac:dyDescent="0.25">
      <c r="B46" s="184"/>
      <c r="C46" s="184"/>
      <c r="Q46" s="14"/>
      <c r="U46" s="65"/>
      <c r="V46" s="44"/>
      <c r="W46" s="44"/>
    </row>
    <row r="47" spans="2:24" x14ac:dyDescent="0.25">
      <c r="B47" s="185" t="s">
        <v>178</v>
      </c>
      <c r="C47" s="185">
        <v>121999</v>
      </c>
      <c r="E47" t="s">
        <v>177</v>
      </c>
      <c r="Q47" s="14"/>
    </row>
    <row r="48" spans="2:24" x14ac:dyDescent="0.25">
      <c r="B48" s="185"/>
      <c r="C48" s="185"/>
      <c r="Q48" s="14"/>
      <c r="U48" s="65"/>
      <c r="V48" s="44"/>
      <c r="W48" s="44"/>
      <c r="X48" s="44"/>
    </row>
    <row r="49" spans="2:25" x14ac:dyDescent="0.25">
      <c r="B49" s="185" t="s">
        <v>179</v>
      </c>
      <c r="C49" s="185">
        <v>134250</v>
      </c>
      <c r="E49" t="s">
        <v>176</v>
      </c>
      <c r="Q49" s="14"/>
      <c r="X49" t="s">
        <v>376</v>
      </c>
    </row>
    <row r="50" spans="2:25" x14ac:dyDescent="0.25">
      <c r="B50" s="184"/>
      <c r="C50" s="184"/>
      <c r="Q50" s="14"/>
      <c r="U50" s="173" t="s">
        <v>7</v>
      </c>
      <c r="V50">
        <v>17109</v>
      </c>
      <c r="X50" t="s">
        <v>44</v>
      </c>
    </row>
    <row r="51" spans="2:25" x14ac:dyDescent="0.25">
      <c r="B51" s="184"/>
      <c r="C51" s="184"/>
      <c r="Q51" s="14"/>
      <c r="U51" s="173" t="s">
        <v>34</v>
      </c>
      <c r="V51">
        <v>81010</v>
      </c>
      <c r="X51" t="s">
        <v>44</v>
      </c>
    </row>
    <row r="52" spans="2:25" x14ac:dyDescent="0.25">
      <c r="B52" s="184"/>
      <c r="C52" s="184"/>
      <c r="Q52" s="14"/>
      <c r="U52" s="173" t="s">
        <v>7</v>
      </c>
      <c r="V52">
        <v>16446</v>
      </c>
      <c r="X52" t="s">
        <v>44</v>
      </c>
    </row>
    <row r="53" spans="2:25" x14ac:dyDescent="0.25">
      <c r="B53" s="184"/>
      <c r="C53" s="184"/>
      <c r="Q53" s="14"/>
      <c r="U53" s="173" t="s">
        <v>7</v>
      </c>
      <c r="V53">
        <v>16767</v>
      </c>
      <c r="X53" t="s">
        <v>44</v>
      </c>
    </row>
    <row r="54" spans="2:25" x14ac:dyDescent="0.25">
      <c r="B54" s="184"/>
      <c r="C54" s="184"/>
      <c r="Q54" s="14"/>
      <c r="U54" s="173" t="s">
        <v>34</v>
      </c>
      <c r="V54">
        <v>81404</v>
      </c>
      <c r="X54" t="s">
        <v>44</v>
      </c>
    </row>
    <row r="55" spans="2:25" x14ac:dyDescent="0.25">
      <c r="B55" s="184"/>
      <c r="C55" s="184"/>
      <c r="Q55" s="14"/>
      <c r="U55" s="173" t="s">
        <v>7</v>
      </c>
      <c r="V55">
        <v>20209</v>
      </c>
      <c r="X55" t="s">
        <v>377</v>
      </c>
    </row>
    <row r="56" spans="2:25" x14ac:dyDescent="0.25">
      <c r="B56" s="184"/>
      <c r="C56" s="184"/>
      <c r="Q56" s="14"/>
      <c r="T56" s="44"/>
      <c r="U56" s="65"/>
      <c r="V56" s="44"/>
      <c r="W56" s="44"/>
      <c r="X56" s="44"/>
      <c r="Y56" s="44"/>
    </row>
    <row r="57" spans="2:25" x14ac:dyDescent="0.25">
      <c r="B57" s="184"/>
      <c r="C57" s="184"/>
      <c r="Q57" s="14"/>
      <c r="U57" s="173" t="s">
        <v>34</v>
      </c>
      <c r="V57">
        <v>81146</v>
      </c>
      <c r="X57" t="s">
        <v>372</v>
      </c>
    </row>
    <row r="58" spans="2:25" x14ac:dyDescent="0.25">
      <c r="B58" s="184"/>
      <c r="C58" s="184"/>
      <c r="Q58" s="14"/>
      <c r="U58" s="173" t="s">
        <v>7</v>
      </c>
      <c r="V58">
        <v>20125</v>
      </c>
      <c r="X58" t="s">
        <v>378</v>
      </c>
    </row>
    <row r="59" spans="2:25" x14ac:dyDescent="0.25">
      <c r="B59" s="184"/>
      <c r="C59" s="184"/>
      <c r="Q59" s="14"/>
      <c r="U59" s="65" t="s">
        <v>122</v>
      </c>
      <c r="V59" s="44">
        <v>174280</v>
      </c>
      <c r="W59" s="44"/>
      <c r="X59" s="44"/>
    </row>
    <row r="60" spans="2:25" x14ac:dyDescent="0.25">
      <c r="B60" s="184"/>
      <c r="C60" s="184"/>
      <c r="Q60" s="14"/>
      <c r="U60" s="65" t="s">
        <v>224</v>
      </c>
      <c r="V60" s="44">
        <v>3555</v>
      </c>
      <c r="W60" s="44"/>
      <c r="X60" s="44" t="s">
        <v>367</v>
      </c>
    </row>
    <row r="61" spans="2:25" x14ac:dyDescent="0.25">
      <c r="B61" s="184"/>
      <c r="C61" s="184"/>
      <c r="Q61" s="14"/>
      <c r="U61" s="65" t="s">
        <v>39</v>
      </c>
      <c r="V61" s="44">
        <v>77764</v>
      </c>
      <c r="W61" s="44"/>
      <c r="X61" t="s">
        <v>365</v>
      </c>
    </row>
    <row r="62" spans="2:25" x14ac:dyDescent="0.25">
      <c r="B62" s="184"/>
      <c r="C62" s="184"/>
      <c r="Q62" s="14"/>
      <c r="U62" s="65" t="s">
        <v>208</v>
      </c>
      <c r="V62" s="44">
        <v>62675</v>
      </c>
      <c r="W62" s="44"/>
      <c r="X62" s="44"/>
    </row>
    <row r="63" spans="2:25" x14ac:dyDescent="0.25">
      <c r="B63" s="184"/>
      <c r="C63" s="184"/>
      <c r="Q63" s="14"/>
      <c r="U63" s="65" t="s">
        <v>239</v>
      </c>
      <c r="V63" s="44">
        <v>39113</v>
      </c>
      <c r="W63" s="44"/>
      <c r="X63" s="44"/>
    </row>
    <row r="64" spans="2:25" x14ac:dyDescent="0.25">
      <c r="B64" s="184"/>
      <c r="C64" s="184"/>
      <c r="Q64" s="14"/>
      <c r="U64" s="65" t="s">
        <v>245</v>
      </c>
      <c r="V64" s="44">
        <v>128378</v>
      </c>
    </row>
    <row r="65" spans="17:24" x14ac:dyDescent="0.25">
      <c r="Q65" s="14"/>
    </row>
    <row r="66" spans="17:24" x14ac:dyDescent="0.25">
      <c r="Q66" s="14"/>
    </row>
    <row r="67" spans="17:24" x14ac:dyDescent="0.25">
      <c r="Q67" s="14"/>
      <c r="U67" s="41"/>
      <c r="V67" s="41"/>
      <c r="W67" s="41"/>
      <c r="X67" s="41"/>
    </row>
    <row r="68" spans="17:24" x14ac:dyDescent="0.25">
      <c r="Q68" s="14"/>
    </row>
    <row r="69" spans="17:24" x14ac:dyDescent="0.25">
      <c r="Q69" s="14"/>
    </row>
  </sheetData>
  <mergeCells count="3">
    <mergeCell ref="B5:C5"/>
    <mergeCell ref="G5:H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Index</vt:lpstr>
      <vt:lpstr>Movements</vt:lpstr>
      <vt:lpstr>Customers</vt:lpstr>
      <vt:lpstr>Employes</vt:lpstr>
      <vt:lpstr>Photos</vt:lpstr>
      <vt:lpstr>Stations</vt:lpstr>
      <vt:lpstr>Dec 10 1936</vt:lpstr>
      <vt:lpstr>Dec 11 1936</vt:lpstr>
      <vt:lpstr>CB&amp;Q</vt:lpstr>
      <vt:lpstr>Mar 30 1937</vt:lpstr>
      <vt:lpstr>May 10 1937</vt:lpstr>
      <vt:lpstr>May 11 1937</vt:lpstr>
      <vt:lpstr>May 12 1937</vt:lpstr>
      <vt:lpstr>May 13 1937</vt:lpstr>
      <vt:lpstr>May 14 1937</vt:lpstr>
      <vt:lpstr>May 14-5 1937</vt:lpstr>
      <vt:lpstr>May 18</vt:lpstr>
      <vt:lpstr>May 19</vt:lpstr>
      <vt:lpstr>May 20</vt:lpstr>
      <vt:lpstr>May 21</vt:lpstr>
      <vt:lpstr>May 22</vt:lpstr>
      <vt:lpstr>Employes!Print_Area</vt:lpstr>
      <vt:lpstr>'May 10 1937'!Print_Area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Sellars</dc:creator>
  <cp:lastModifiedBy>Mark Sellars</cp:lastModifiedBy>
  <cp:lastPrinted>2022-03-05T23:33:43Z</cp:lastPrinted>
  <dcterms:created xsi:type="dcterms:W3CDTF">2022-02-24T23:16:50Z</dcterms:created>
  <dcterms:modified xsi:type="dcterms:W3CDTF">2022-04-13T11:23:29Z</dcterms:modified>
</cp:coreProperties>
</file>